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12780"/>
  </bookViews>
  <sheets>
    <sheet name="Sheet2" sheetId="2" r:id="rId1"/>
    <sheet name="Sheet1" sheetId="3" r:id="rId2"/>
  </sheets>
  <definedNames>
    <definedName name="_xlnm.Print_Area" localSheetId="0">Sheet2!$A$1:$E$50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2" l="1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I51" i="2"/>
  <c r="J7" i="2" s="1"/>
  <c r="K51" i="2" l="1"/>
  <c r="J44" i="2"/>
  <c r="J45" i="2"/>
  <c r="J37" i="2"/>
  <c r="J29" i="2"/>
  <c r="J21" i="2"/>
  <c r="J13" i="2"/>
  <c r="J20" i="2"/>
  <c r="J27" i="2"/>
  <c r="J11" i="2"/>
  <c r="J28" i="2"/>
  <c r="J43" i="2"/>
  <c r="J10" i="2"/>
  <c r="J36" i="2"/>
  <c r="J35" i="2"/>
  <c r="J42" i="2"/>
  <c r="J18" i="2"/>
  <c r="J49" i="2"/>
  <c r="J41" i="2"/>
  <c r="J33" i="2"/>
  <c r="J25" i="2"/>
  <c r="J17" i="2"/>
  <c r="J9" i="2"/>
  <c r="J50" i="2"/>
  <c r="J34" i="2"/>
  <c r="J48" i="2"/>
  <c r="J32" i="2"/>
  <c r="J8" i="2"/>
  <c r="J47" i="2"/>
  <c r="J39" i="2"/>
  <c r="J31" i="2"/>
  <c r="J23" i="2"/>
  <c r="J15" i="2"/>
  <c r="J6" i="2"/>
  <c r="J12" i="2"/>
  <c r="J19" i="2"/>
  <c r="J26" i="2"/>
  <c r="J40" i="2"/>
  <c r="J24" i="2"/>
  <c r="J16" i="2"/>
  <c r="J46" i="2"/>
  <c r="J38" i="2"/>
  <c r="J30" i="2"/>
  <c r="J22" i="2"/>
  <c r="J14" i="2"/>
  <c r="C50" i="2"/>
  <c r="E50" i="2"/>
  <c r="C39" i="2"/>
  <c r="C40" i="2"/>
  <c r="C41" i="2"/>
  <c r="C42" i="2"/>
  <c r="C43" i="2"/>
  <c r="C44" i="2"/>
  <c r="C45" i="2"/>
  <c r="C46" i="2"/>
  <c r="C47" i="2"/>
  <c r="C48" i="2"/>
  <c r="C49" i="2"/>
  <c r="E39" i="2"/>
  <c r="E40" i="2"/>
  <c r="E41" i="2"/>
  <c r="E42" i="2"/>
  <c r="E43" i="2"/>
  <c r="E44" i="2"/>
  <c r="E45" i="2"/>
  <c r="E46" i="2"/>
  <c r="E47" i="2"/>
  <c r="E48" i="2"/>
  <c r="E49" i="2"/>
  <c r="E34" i="2"/>
  <c r="C34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5" i="2"/>
  <c r="E36" i="2"/>
  <c r="E37" i="2"/>
  <c r="E38" i="2"/>
  <c r="E7" i="2"/>
  <c r="E6" i="2"/>
  <c r="C36" i="2"/>
  <c r="C37" i="2"/>
  <c r="C38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5" i="2"/>
  <c r="C6" i="2"/>
</calcChain>
</file>

<file path=xl/sharedStrings.xml><?xml version="1.0" encoding="utf-8"?>
<sst xmlns="http://schemas.openxmlformats.org/spreadsheetml/2006/main" count="91" uniqueCount="53">
  <si>
    <t>Juniper - Juniperus communis</t>
  </si>
  <si>
    <t>Corriander - Coriandrum sativum</t>
  </si>
  <si>
    <t>Orris Root - Iris germanica</t>
  </si>
  <si>
    <t>Lemongrass - Cymbopogon citratus</t>
  </si>
  <si>
    <t>Grains of Paradise - Aframomum melegueta</t>
  </si>
  <si>
    <t>Angelica Root - Angelica archangelica</t>
  </si>
  <si>
    <t>Cardamom - Elettaria cardamomum</t>
  </si>
  <si>
    <t>Hyssop - Hyssopus officinalis</t>
  </si>
  <si>
    <t>Anise Seed - Pimpinella anisum</t>
  </si>
  <si>
    <t>Fennel Seed - Foeniculum vulgare</t>
  </si>
  <si>
    <t>Cucumber - Cucumis sativus</t>
  </si>
  <si>
    <t>horehound - Marrubium vulgare</t>
  </si>
  <si>
    <t>cinnamon - Cinnamomum verum</t>
  </si>
  <si>
    <t>allspice - Pimenta dioica</t>
  </si>
  <si>
    <t>Lemon Verbena - Aloysia citriodora</t>
  </si>
  <si>
    <t>cinnamon - Cinnamomum cassia</t>
  </si>
  <si>
    <t>Lavandin (Lavender) Flowers - Lavandula spp.</t>
  </si>
  <si>
    <t>Blue Vervain - Verbena hastata</t>
  </si>
  <si>
    <t>Cinnamon - cinnamomum zeylanicum</t>
  </si>
  <si>
    <t>chamomile - Matricaria chamomilla</t>
  </si>
  <si>
    <t>Lemon peel - citrus limon</t>
  </si>
  <si>
    <t>Licorice root - glycyrrihiza sp.</t>
  </si>
  <si>
    <t>Tarragon - Artemisia dracunculus</t>
  </si>
  <si>
    <t>Ginger - zingiber officinale</t>
  </si>
  <si>
    <t>Bitter Almonds - prunus dulcis, amara</t>
  </si>
  <si>
    <t>Verbena - Verbena officinalis</t>
  </si>
  <si>
    <t>Caraway seed - Corum carvi</t>
  </si>
  <si>
    <t>Cubeb berries - piper cubeba</t>
  </si>
  <si>
    <t>Ingredient</t>
  </si>
  <si>
    <t>desired volume</t>
  </si>
  <si>
    <t>Desired 
Concentration (g/L)</t>
  </si>
  <si>
    <t>Liters</t>
  </si>
  <si>
    <t>Number:</t>
  </si>
  <si>
    <t>Orange peel - sweet - Citrus sinensis</t>
  </si>
  <si>
    <t>Orange peel - bitter - Citrus aurantium</t>
  </si>
  <si>
    <t>Half Mine Gin</t>
  </si>
  <si>
    <t>prototyping worksheet</t>
  </si>
  <si>
    <t>Extract component
strength (g/L)</t>
  </si>
  <si>
    <t>Extract amount
(milliliters)</t>
  </si>
  <si>
    <t>Ingredient amount 
(grams)</t>
  </si>
  <si>
    <t>Peppercorn - Black - Piper nigrum</t>
  </si>
  <si>
    <t>Peppercorn - White - Piper nigrum</t>
  </si>
  <si>
    <t>Pink Peppercorn - Schinus terebinthifolius</t>
  </si>
  <si>
    <t>Star Anise - Illicium verum</t>
  </si>
  <si>
    <t>LAB STILL VOLUME</t>
  </si>
  <si>
    <t>Resultant dry Ingredient amount 
(g/L)</t>
  </si>
  <si>
    <t>Extract prototyping worksheet</t>
  </si>
  <si>
    <t>Extract mix amount
(milliliters)</t>
  </si>
  <si>
    <t>Percentage mix (%)</t>
  </si>
  <si>
    <t>TOTAL MIX VOLUME</t>
  </si>
  <si>
    <t>Distillate volume</t>
  </si>
  <si>
    <t>Litres  @  % ABV</t>
  </si>
  <si>
    <t>Litres   @  % ABV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</si>
</sst>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;\-0.000;;@"/>
    <numFmt numFmtId="166" formatCode="0.0;\-0.0;;@"/>
    <numFmt numFmtId="168" formatCode="0.000_ ;\-0.000\ "/>
  </numFmts>
  <fonts count="2">
    <font>
      <sz val="11"/>
      <color theme="1"/>
      <name val="Calibri"/>
      <family val="2"/>
      <scheme val="minor"/>
    </font>
    <font>
      <sz val="11"/>
      <color theme="1"/>
      <name val="Bodoni Highlight ICG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0" fillId="0" borderId="1" xfId="0" applyBorder="1" applyAlignment="1">
      <alignment horizontal="left"/>
    </xf>
    <xf numFmtId="0" fontId="0" fillId="0" borderId="0" xfId="0" quotePrefix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quotePrefix="1" applyFill="1" applyBorder="1" applyAlignment="1">
      <alignment vertical="center"/>
    </xf>
    <xf numFmtId="166" fontId="0" fillId="2" borderId="0" xfId="0" applyNumberFormat="1" applyFill="1"/>
    <xf numFmtId="0" fontId="0" fillId="0" borderId="0" xfId="0" applyAlignment="1">
      <alignment horizontal="center" vertical="center"/>
    </xf>
    <xf numFmtId="0" fontId="0" fillId="2" borderId="0" xfId="0" applyFill="1"/>
    <xf numFmtId="168" fontId="0" fillId="0" borderId="0" xfId="0" applyNumberFormat="1"/>
    <xf numFmtId="0" fontId="0" fillId="2" borderId="1" xfId="0" applyFill="1" applyBorder="1" applyAlignment="1">
      <alignment vertical="center"/>
    </xf>
    <xf numFmtId="164" fontId="0" fillId="2" borderId="0" xfId="0" applyNumberFormat="1" applyFill="1"/>
  </cellXfs>
  <cellStyles count="1">
    <cellStyle name="Normal" xfId="0" builtinId="0"/>
  </cellStyles>
  <dxfs count="14">
    <dxf>
      <numFmt numFmtId="164" formatCode="0.000"/>
      <fill>
        <patternFill patternType="solid">
          <fgColor indexed="64"/>
          <bgColor rgb="FFFFFF00"/>
        </patternFill>
      </fill>
    </dxf>
    <dxf>
      <numFmt numFmtId="165" formatCode="0.000;\-0.000;;@"/>
    </dxf>
    <dxf>
      <numFmt numFmtId="166" formatCode="0.0;\-0.0;;@"/>
      <fill>
        <patternFill patternType="solid">
          <fgColor indexed="64"/>
          <bgColor rgb="FFFFFF00"/>
        </patternFill>
      </fill>
    </dxf>
    <dxf>
      <numFmt numFmtId="166" formatCode="0.0;\-0.0;;@"/>
    </dxf>
    <dxf>
      <numFmt numFmtId="166" formatCode="0.0;\-0.0;;@"/>
      <fill>
        <patternFill patternType="solid">
          <fgColor indexed="64"/>
          <bgColor rgb="FFFFFF00"/>
        </patternFill>
      </fill>
    </dxf>
    <dxf>
      <numFmt numFmtId="1" formatCode="0"/>
    </dxf>
    <dxf>
      <numFmt numFmtId="168" formatCode="0.000_ ;\-0.000\ "/>
    </dxf>
    <dxf>
      <numFmt numFmtId="166" formatCode="0.0;\-0.0;;@"/>
      <fill>
        <patternFill patternType="solid">
          <fgColor indexed="64"/>
          <bgColor rgb="FFFFFF00"/>
        </patternFill>
      </fill>
    </dxf>
    <dxf>
      <numFmt numFmtId="166" formatCode="0.0;\-0.0;;@"/>
    </dxf>
    <dxf>
      <numFmt numFmtId="1" formatCode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6" formatCode="0.0;\-0.0;;@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5:E50" totalsRowShown="0" headerRowDxfId="11">
  <autoFilter ref="A5:E50"/>
  <tableColumns count="5">
    <tableColumn id="1" name="Ingredient"/>
    <tableColumn id="2" name="Desired _x000a_Concentration (g/L)" dataDxfId="0"/>
    <tableColumn id="3" name="Ingredient amount _x000a_(grams)" dataDxfId="1">
      <calculatedColumnFormula>B6*$C$3</calculatedColumnFormula>
    </tableColumn>
    <tableColumn id="4" name="Extract component_x000a_strength (g/L)" dataDxfId="13"/>
    <tableColumn id="5" name="Extract amount_x000a_(milliliters)" dataDxfId="12">
      <calculatedColumnFormula>IFERROR($C$3*B6/D6*1000,0)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G5:K51" totalsRowCount="1" headerRowDxfId="10">
  <autoFilter ref="G5:K51"/>
  <tableColumns count="5">
    <tableColumn id="1" name="Ingredient"/>
    <tableColumn id="4" name="Extract component_x000a_strength (g/L)" totalsRowLabel="TOTAL MIX VOLUME" dataDxfId="9" totalsRowDxfId="5"/>
    <tableColumn id="5" name="Extract mix amount_x000a_(milliliters)" totalsRowFunction="custom" dataDxfId="7" totalsRowDxfId="4">
      <calculatedColumnFormula>$I$3*#REF!/H6*1000</calculatedColumnFormula>
      <totalsRowFormula>SUM(I6:I50)</totalsRowFormula>
    </tableColumn>
    <tableColumn id="8" name="Percentage mix (%)" dataDxfId="8" totalsRowDxfId="3">
      <calculatedColumnFormula>+I6/$I$51*100</calculatedColumnFormula>
    </tableColumn>
    <tableColumn id="7" name="Resultant dry Ingredient amount _x000a_(g/L)" totalsRowFunction="custom" dataDxfId="6" totalsRowDxfId="2">
      <calculatedColumnFormula>+I6*H6/$I$4/1000</calculatedColumnFormula>
      <totalsRowFormula>SUM(K6:K50)</totalsRow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Zeros="0" tabSelected="1" workbookViewId="0">
      <selection activeCell="A4" sqref="A4"/>
    </sheetView>
  </sheetViews>
  <sheetFormatPr defaultRowHeight="15"/>
  <cols>
    <col min="1" max="1" width="42.42578125" customWidth="1"/>
    <col min="2" max="5" width="18.5703125" customWidth="1"/>
    <col min="6" max="6" width="3.7109375" customWidth="1"/>
    <col min="7" max="7" width="41.7109375" customWidth="1"/>
    <col min="8" max="8" width="16" customWidth="1"/>
    <col min="9" max="9" width="12.42578125" customWidth="1"/>
    <col min="10" max="10" width="14.85546875" customWidth="1"/>
    <col min="11" max="12" width="18.7109375" customWidth="1"/>
  </cols>
  <sheetData>
    <row r="1" spans="1:12" ht="27.75" customHeight="1">
      <c r="A1" s="8" t="s">
        <v>35</v>
      </c>
      <c r="B1" s="8"/>
      <c r="C1" s="8"/>
      <c r="D1" s="8"/>
      <c r="E1" s="8"/>
      <c r="G1" s="10" t="s">
        <v>35</v>
      </c>
      <c r="H1" s="10"/>
      <c r="I1" s="10"/>
      <c r="J1" s="10"/>
      <c r="K1" s="10"/>
      <c r="L1" s="10"/>
    </row>
    <row r="2" spans="1:12">
      <c r="A2" s="9" t="s">
        <v>36</v>
      </c>
      <c r="B2" s="9"/>
      <c r="C2" s="9"/>
      <c r="D2" s="9"/>
      <c r="E2" s="9"/>
      <c r="G2" s="11" t="s">
        <v>46</v>
      </c>
      <c r="H2" s="11"/>
      <c r="I2" s="11"/>
      <c r="J2" s="11"/>
      <c r="K2" s="11"/>
      <c r="L2" s="11"/>
    </row>
    <row r="3" spans="1:12">
      <c r="A3" s="12" t="s">
        <v>32</v>
      </c>
      <c r="B3" s="12" t="s">
        <v>29</v>
      </c>
      <c r="C3" s="20">
        <v>0.6</v>
      </c>
      <c r="D3" s="12" t="s">
        <v>31</v>
      </c>
      <c r="E3" s="7"/>
      <c r="G3" s="12" t="s">
        <v>32</v>
      </c>
      <c r="H3" s="1" t="s">
        <v>44</v>
      </c>
      <c r="I3" s="13">
        <v>1</v>
      </c>
      <c r="J3" t="s">
        <v>51</v>
      </c>
      <c r="K3" s="17">
        <v>50</v>
      </c>
      <c r="L3" s="15"/>
    </row>
    <row r="4" spans="1:12">
      <c r="A4" s="6"/>
      <c r="G4" s="6"/>
      <c r="H4" t="s">
        <v>50</v>
      </c>
      <c r="I4" s="18">
        <v>0.6</v>
      </c>
      <c r="J4" t="s">
        <v>52</v>
      </c>
      <c r="K4" s="17">
        <v>81</v>
      </c>
    </row>
    <row r="5" spans="1:12" s="12" customFormat="1" ht="59.25" customHeight="1">
      <c r="A5" s="12" t="s">
        <v>28</v>
      </c>
      <c r="B5" s="14" t="s">
        <v>30</v>
      </c>
      <c r="C5" s="14" t="s">
        <v>39</v>
      </c>
      <c r="D5" s="14" t="s">
        <v>37</v>
      </c>
      <c r="E5" s="14" t="s">
        <v>38</v>
      </c>
      <c r="G5" s="12" t="s">
        <v>28</v>
      </c>
      <c r="H5" s="14" t="s">
        <v>37</v>
      </c>
      <c r="I5" s="14" t="s">
        <v>47</v>
      </c>
      <c r="J5" s="14" t="s">
        <v>48</v>
      </c>
      <c r="K5" s="14" t="s">
        <v>45</v>
      </c>
    </row>
    <row r="6" spans="1:12">
      <c r="A6" t="s">
        <v>0</v>
      </c>
      <c r="B6" s="21">
        <v>20</v>
      </c>
      <c r="C6" s="3">
        <f>B6*$C$3</f>
        <v>12</v>
      </c>
      <c r="D6" s="5">
        <v>100</v>
      </c>
      <c r="E6" s="4">
        <f>$C$3*B6/D6*1000</f>
        <v>120</v>
      </c>
      <c r="G6" t="s">
        <v>0</v>
      </c>
      <c r="H6" s="5">
        <v>100</v>
      </c>
      <c r="I6" s="16">
        <v>120</v>
      </c>
      <c r="J6" s="4">
        <f>+I6/$I$51*100</f>
        <v>82.191780821917803</v>
      </c>
      <c r="K6" s="19">
        <f>+I6*H6/$I$4/1000</f>
        <v>20</v>
      </c>
    </row>
    <row r="7" spans="1:12">
      <c r="A7" t="s">
        <v>1</v>
      </c>
      <c r="B7" s="21">
        <v>2.5</v>
      </c>
      <c r="C7" s="3">
        <f t="shared" ref="C7:C38" si="0">B7*$C$3</f>
        <v>1.5</v>
      </c>
      <c r="D7" s="5">
        <v>100</v>
      </c>
      <c r="E7" s="4">
        <f>IFERROR($C$3*B7/D7*1000,0)</f>
        <v>15</v>
      </c>
      <c r="G7" t="s">
        <v>1</v>
      </c>
      <c r="H7" s="5">
        <v>100</v>
      </c>
      <c r="I7" s="16">
        <v>15</v>
      </c>
      <c r="J7" s="4">
        <f>+I7/$I$51*100</f>
        <v>10.273972602739725</v>
      </c>
      <c r="K7" s="19">
        <f>+I7*H7/$I$4/1000</f>
        <v>2.5</v>
      </c>
    </row>
    <row r="8" spans="1:12">
      <c r="A8" t="s">
        <v>13</v>
      </c>
      <c r="B8" s="21"/>
      <c r="C8" s="3">
        <f t="shared" si="0"/>
        <v>0</v>
      </c>
      <c r="D8" s="5"/>
      <c r="E8" s="4">
        <f t="shared" ref="E8:E38" si="1">IFERROR($C$3*B8/D8*1000,0)</f>
        <v>0</v>
      </c>
      <c r="G8" t="s">
        <v>13</v>
      </c>
      <c r="H8" s="5"/>
      <c r="I8" s="16">
        <v>0</v>
      </c>
      <c r="J8" s="4">
        <f>+I8/$I$51*100</f>
        <v>0</v>
      </c>
      <c r="K8" s="19">
        <f>+I8*H8/$I$4/1000</f>
        <v>0</v>
      </c>
    </row>
    <row r="9" spans="1:12">
      <c r="A9" t="s">
        <v>5</v>
      </c>
      <c r="B9" s="21"/>
      <c r="C9" s="3">
        <f t="shared" si="0"/>
        <v>0</v>
      </c>
      <c r="D9" s="5">
        <v>10</v>
      </c>
      <c r="E9" s="4">
        <f t="shared" si="1"/>
        <v>0</v>
      </c>
      <c r="G9" t="s">
        <v>5</v>
      </c>
      <c r="H9" s="5">
        <v>10</v>
      </c>
      <c r="I9" s="16">
        <v>0</v>
      </c>
      <c r="J9" s="4">
        <f>+I9/$I$51*100</f>
        <v>0</v>
      </c>
      <c r="K9" s="19">
        <f>+I9*H9/$I$4/1000</f>
        <v>0</v>
      </c>
    </row>
    <row r="10" spans="1:12">
      <c r="A10" t="s">
        <v>8</v>
      </c>
      <c r="B10" s="21"/>
      <c r="C10" s="3">
        <f t="shared" si="0"/>
        <v>0</v>
      </c>
      <c r="D10" s="5">
        <v>10</v>
      </c>
      <c r="E10" s="4">
        <f t="shared" si="1"/>
        <v>0</v>
      </c>
      <c r="G10" t="s">
        <v>8</v>
      </c>
      <c r="H10" s="5">
        <v>10</v>
      </c>
      <c r="I10" s="16">
        <v>0</v>
      </c>
      <c r="J10" s="4">
        <f>+I10/$I$51*100</f>
        <v>0</v>
      </c>
      <c r="K10" s="19">
        <f>+I10*H10/$I$4/1000</f>
        <v>0</v>
      </c>
    </row>
    <row r="11" spans="1:12">
      <c r="A11" t="s">
        <v>24</v>
      </c>
      <c r="B11" s="21"/>
      <c r="C11" s="3">
        <f t="shared" si="0"/>
        <v>0</v>
      </c>
      <c r="D11" s="5"/>
      <c r="E11" s="4">
        <f t="shared" si="1"/>
        <v>0</v>
      </c>
      <c r="G11" t="s">
        <v>24</v>
      </c>
      <c r="H11" s="5"/>
      <c r="I11" s="16">
        <v>0</v>
      </c>
      <c r="J11" s="4">
        <f>+I11/$I$51*100</f>
        <v>0</v>
      </c>
      <c r="K11" s="19">
        <f>+I11*H11/$I$4/1000</f>
        <v>0</v>
      </c>
    </row>
    <row r="12" spans="1:12">
      <c r="A12" t="s">
        <v>17</v>
      </c>
      <c r="B12" s="21"/>
      <c r="C12" s="3">
        <f t="shared" si="0"/>
        <v>0</v>
      </c>
      <c r="D12" s="5">
        <v>10</v>
      </c>
      <c r="E12" s="4">
        <f t="shared" si="1"/>
        <v>0</v>
      </c>
      <c r="G12" t="s">
        <v>17</v>
      </c>
      <c r="H12" s="5">
        <v>10</v>
      </c>
      <c r="I12" s="16">
        <v>0</v>
      </c>
      <c r="J12" s="4">
        <f>+I12/$I$51*100</f>
        <v>0</v>
      </c>
      <c r="K12" s="19">
        <f>+I12*H12/$I$4/1000</f>
        <v>0</v>
      </c>
    </row>
    <row r="13" spans="1:12">
      <c r="A13" t="s">
        <v>26</v>
      </c>
      <c r="B13" s="21"/>
      <c r="C13" s="3">
        <f t="shared" si="0"/>
        <v>0</v>
      </c>
      <c r="D13" s="5"/>
      <c r="E13" s="4">
        <f t="shared" si="1"/>
        <v>0</v>
      </c>
      <c r="G13" t="s">
        <v>26</v>
      </c>
      <c r="H13" s="5"/>
      <c r="I13" s="16">
        <v>0</v>
      </c>
      <c r="J13" s="4">
        <f>+I13/$I$51*100</f>
        <v>0</v>
      </c>
      <c r="K13" s="19">
        <f>+I13*H13/$I$4/1000</f>
        <v>0</v>
      </c>
    </row>
    <row r="14" spans="1:12">
      <c r="A14" t="s">
        <v>6</v>
      </c>
      <c r="B14" s="21"/>
      <c r="C14" s="3">
        <f t="shared" si="0"/>
        <v>0</v>
      </c>
      <c r="D14" s="5">
        <v>10</v>
      </c>
      <c r="E14" s="4">
        <f t="shared" si="1"/>
        <v>0</v>
      </c>
      <c r="G14" t="s">
        <v>6</v>
      </c>
      <c r="H14" s="5">
        <v>10</v>
      </c>
      <c r="I14" s="16">
        <v>0</v>
      </c>
      <c r="J14" s="4">
        <f>+I14/$I$51*100</f>
        <v>0</v>
      </c>
      <c r="K14" s="19">
        <f>+I14*H14/$I$4/1000</f>
        <v>0</v>
      </c>
    </row>
    <row r="15" spans="1:12">
      <c r="A15" t="s">
        <v>19</v>
      </c>
      <c r="B15" s="21"/>
      <c r="C15" s="3">
        <f t="shared" si="0"/>
        <v>0</v>
      </c>
      <c r="D15" s="5"/>
      <c r="E15" s="4">
        <f t="shared" si="1"/>
        <v>0</v>
      </c>
      <c r="G15" t="s">
        <v>19</v>
      </c>
      <c r="H15" s="5"/>
      <c r="I15" s="16">
        <v>0</v>
      </c>
      <c r="J15" s="4">
        <f>+I15/$I$51*100</f>
        <v>0</v>
      </c>
      <c r="K15" s="19">
        <f>+I15*H15/$I$4/1000</f>
        <v>0</v>
      </c>
    </row>
    <row r="16" spans="1:12">
      <c r="A16" t="s">
        <v>15</v>
      </c>
      <c r="B16" s="21">
        <v>8.3000000000000004E-2</v>
      </c>
      <c r="C16" s="3">
        <f t="shared" si="0"/>
        <v>4.9800000000000004E-2</v>
      </c>
      <c r="D16" s="5">
        <v>10</v>
      </c>
      <c r="E16" s="4">
        <f t="shared" si="1"/>
        <v>4.9800000000000004</v>
      </c>
      <c r="G16" t="s">
        <v>15</v>
      </c>
      <c r="H16" s="5">
        <v>10</v>
      </c>
      <c r="I16" s="16">
        <v>5</v>
      </c>
      <c r="J16" s="4">
        <f>+I16/$I$51*100</f>
        <v>3.4246575342465753</v>
      </c>
      <c r="K16" s="19">
        <f>+I16*H16/$I$4/1000</f>
        <v>8.3333333333333343E-2</v>
      </c>
    </row>
    <row r="17" spans="1:11">
      <c r="A17" t="s">
        <v>12</v>
      </c>
      <c r="B17" s="21"/>
      <c r="C17" s="3">
        <f t="shared" si="0"/>
        <v>0</v>
      </c>
      <c r="D17" s="5"/>
      <c r="E17" s="4">
        <f t="shared" si="1"/>
        <v>0</v>
      </c>
      <c r="G17" t="s">
        <v>12</v>
      </c>
      <c r="H17" s="5"/>
      <c r="I17" s="16">
        <v>0</v>
      </c>
      <c r="J17" s="4">
        <f>+I17/$I$51*100</f>
        <v>0</v>
      </c>
      <c r="K17" s="19">
        <f>+I17*H17/$I$4/1000</f>
        <v>0</v>
      </c>
    </row>
    <row r="18" spans="1:11">
      <c r="A18" t="s">
        <v>18</v>
      </c>
      <c r="B18" s="21"/>
      <c r="C18" s="3">
        <f t="shared" si="0"/>
        <v>0</v>
      </c>
      <c r="D18" s="5">
        <v>10</v>
      </c>
      <c r="E18" s="4">
        <f t="shared" si="1"/>
        <v>0</v>
      </c>
      <c r="G18" t="s">
        <v>18</v>
      </c>
      <c r="H18" s="5">
        <v>10</v>
      </c>
      <c r="I18" s="16">
        <v>0</v>
      </c>
      <c r="J18" s="4">
        <f>+I18/$I$51*100</f>
        <v>0</v>
      </c>
      <c r="K18" s="19">
        <f>+I18*H18/$I$4/1000</f>
        <v>0</v>
      </c>
    </row>
    <row r="19" spans="1:11">
      <c r="A19" t="s">
        <v>27</v>
      </c>
      <c r="B19" s="21"/>
      <c r="C19" s="3">
        <f t="shared" si="0"/>
        <v>0</v>
      </c>
      <c r="D19" s="5"/>
      <c r="E19" s="4">
        <f t="shared" si="1"/>
        <v>0</v>
      </c>
      <c r="G19" t="s">
        <v>27</v>
      </c>
      <c r="H19" s="5"/>
      <c r="I19" s="16">
        <v>0</v>
      </c>
      <c r="J19" s="4">
        <f>+I19/$I$51*100</f>
        <v>0</v>
      </c>
      <c r="K19" s="19">
        <f>+I19*H19/$I$4/1000</f>
        <v>0</v>
      </c>
    </row>
    <row r="20" spans="1:11">
      <c r="A20" t="s">
        <v>10</v>
      </c>
      <c r="B20" s="21"/>
      <c r="C20" s="3">
        <f t="shared" si="0"/>
        <v>0</v>
      </c>
      <c r="D20" s="5">
        <v>100</v>
      </c>
      <c r="E20" s="4">
        <f t="shared" si="1"/>
        <v>0</v>
      </c>
      <c r="G20" t="s">
        <v>10</v>
      </c>
      <c r="H20" s="5">
        <v>100</v>
      </c>
      <c r="I20" s="16">
        <v>0</v>
      </c>
      <c r="J20" s="4">
        <f>+I20/$I$51*100</f>
        <v>0</v>
      </c>
      <c r="K20" s="19">
        <f>+I20*H20/$I$4/1000</f>
        <v>0</v>
      </c>
    </row>
    <row r="21" spans="1:11">
      <c r="A21" t="s">
        <v>9</v>
      </c>
      <c r="B21" s="21"/>
      <c r="C21" s="3">
        <f t="shared" si="0"/>
        <v>0</v>
      </c>
      <c r="D21" s="5">
        <v>10</v>
      </c>
      <c r="E21" s="4">
        <f t="shared" si="1"/>
        <v>0</v>
      </c>
      <c r="G21" t="s">
        <v>9</v>
      </c>
      <c r="H21" s="5">
        <v>10</v>
      </c>
      <c r="I21" s="16">
        <v>0</v>
      </c>
      <c r="J21" s="4">
        <f>+I21/$I$51*100</f>
        <v>0</v>
      </c>
      <c r="K21" s="19">
        <f>+I21*H21/$I$4/1000</f>
        <v>0</v>
      </c>
    </row>
    <row r="22" spans="1:11">
      <c r="A22" t="s">
        <v>23</v>
      </c>
      <c r="B22" s="21"/>
      <c r="C22" s="3">
        <f t="shared" si="0"/>
        <v>0</v>
      </c>
      <c r="D22" s="5"/>
      <c r="E22" s="4">
        <f t="shared" si="1"/>
        <v>0</v>
      </c>
      <c r="G22" t="s">
        <v>23</v>
      </c>
      <c r="H22" s="5"/>
      <c r="I22" s="16">
        <v>0</v>
      </c>
      <c r="J22" s="4">
        <f>+I22/$I$51*100</f>
        <v>0</v>
      </c>
      <c r="K22" s="19">
        <f>+I22*H22/$I$4/1000</f>
        <v>0</v>
      </c>
    </row>
    <row r="23" spans="1:11">
      <c r="A23" t="s">
        <v>4</v>
      </c>
      <c r="B23" s="21">
        <v>2E-3</v>
      </c>
      <c r="C23" s="3">
        <f t="shared" si="0"/>
        <v>1.1999999999999999E-3</v>
      </c>
      <c r="D23" s="5">
        <v>1</v>
      </c>
      <c r="E23" s="4">
        <f t="shared" si="1"/>
        <v>1.2</v>
      </c>
      <c r="G23" t="s">
        <v>4</v>
      </c>
      <c r="H23" s="5">
        <v>1</v>
      </c>
      <c r="I23" s="16">
        <v>1</v>
      </c>
      <c r="J23" s="4">
        <f>+I23/$I$51*100</f>
        <v>0.68493150684931503</v>
      </c>
      <c r="K23" s="19">
        <f>+I23*H23/$I$4/1000</f>
        <v>1.6666666666666668E-3</v>
      </c>
    </row>
    <row r="24" spans="1:11">
      <c r="A24" t="s">
        <v>11</v>
      </c>
      <c r="B24" s="21"/>
      <c r="C24" s="3">
        <f t="shared" si="0"/>
        <v>0</v>
      </c>
      <c r="D24" s="5">
        <v>10</v>
      </c>
      <c r="E24" s="4">
        <f t="shared" si="1"/>
        <v>0</v>
      </c>
      <c r="G24" t="s">
        <v>11</v>
      </c>
      <c r="H24" s="5">
        <v>10</v>
      </c>
      <c r="I24" s="16">
        <v>0</v>
      </c>
      <c r="J24" s="4">
        <f>+I24/$I$51*100</f>
        <v>0</v>
      </c>
      <c r="K24" s="19">
        <f>+I24*H24/$I$4/1000</f>
        <v>0</v>
      </c>
    </row>
    <row r="25" spans="1:11">
      <c r="A25" t="s">
        <v>7</v>
      </c>
      <c r="B25" s="21"/>
      <c r="C25" s="3">
        <f t="shared" si="0"/>
        <v>0</v>
      </c>
      <c r="D25" s="5">
        <v>10</v>
      </c>
      <c r="E25" s="4">
        <f t="shared" si="1"/>
        <v>0</v>
      </c>
      <c r="G25" t="s">
        <v>7</v>
      </c>
      <c r="H25" s="5">
        <v>10</v>
      </c>
      <c r="I25" s="16">
        <v>0</v>
      </c>
      <c r="J25" s="4">
        <f>+I25/$I$51*100</f>
        <v>0</v>
      </c>
      <c r="K25" s="19">
        <f>+I25*H25/$I$4/1000</f>
        <v>0</v>
      </c>
    </row>
    <row r="26" spans="1:11">
      <c r="A26" t="s">
        <v>16</v>
      </c>
      <c r="B26" s="21"/>
      <c r="C26" s="3">
        <f t="shared" si="0"/>
        <v>0</v>
      </c>
      <c r="D26" s="5">
        <v>10</v>
      </c>
      <c r="E26" s="4">
        <f t="shared" si="1"/>
        <v>0</v>
      </c>
      <c r="G26" t="s">
        <v>16</v>
      </c>
      <c r="H26" s="5">
        <v>10</v>
      </c>
      <c r="I26" s="16">
        <v>0</v>
      </c>
      <c r="J26" s="4">
        <f>+I26/$I$51*100</f>
        <v>0</v>
      </c>
      <c r="K26" s="19">
        <f>+I26*H26/$I$4/1000</f>
        <v>0</v>
      </c>
    </row>
    <row r="27" spans="1:11">
      <c r="A27" t="s">
        <v>20</v>
      </c>
      <c r="B27" s="21"/>
      <c r="C27" s="3">
        <f t="shared" si="0"/>
        <v>0</v>
      </c>
      <c r="D27" s="5">
        <v>50</v>
      </c>
      <c r="E27" s="4">
        <f t="shared" si="1"/>
        <v>0</v>
      </c>
      <c r="G27" t="s">
        <v>20</v>
      </c>
      <c r="H27" s="5">
        <v>50</v>
      </c>
      <c r="I27" s="16">
        <v>0</v>
      </c>
      <c r="J27" s="4">
        <f>+I27/$I$51*100</f>
        <v>0</v>
      </c>
      <c r="K27" s="19">
        <f>+I27*H27/$I$4/1000</f>
        <v>0</v>
      </c>
    </row>
    <row r="28" spans="1:11">
      <c r="A28" t="s">
        <v>14</v>
      </c>
      <c r="B28" s="21"/>
      <c r="C28" s="3">
        <f t="shared" si="0"/>
        <v>0</v>
      </c>
      <c r="D28" s="5">
        <v>10</v>
      </c>
      <c r="E28" s="4">
        <f t="shared" si="1"/>
        <v>0</v>
      </c>
      <c r="G28" t="s">
        <v>14</v>
      </c>
      <c r="H28" s="5">
        <v>10</v>
      </c>
      <c r="I28" s="16">
        <v>0</v>
      </c>
      <c r="J28" s="4">
        <f>+I28/$I$51*100</f>
        <v>0</v>
      </c>
      <c r="K28" s="19">
        <f>+I28*H28/$I$4/1000</f>
        <v>0</v>
      </c>
    </row>
    <row r="29" spans="1:11">
      <c r="A29" t="s">
        <v>3</v>
      </c>
      <c r="B29" s="21"/>
      <c r="C29" s="3">
        <f t="shared" si="0"/>
        <v>0</v>
      </c>
      <c r="D29" s="5">
        <v>10</v>
      </c>
      <c r="E29" s="4">
        <f t="shared" si="1"/>
        <v>0</v>
      </c>
      <c r="G29" t="s">
        <v>3</v>
      </c>
      <c r="H29" s="5">
        <v>10</v>
      </c>
      <c r="I29" s="16">
        <v>0</v>
      </c>
      <c r="J29" s="4">
        <f>+I29/$I$51*100</f>
        <v>0</v>
      </c>
      <c r="K29" s="19">
        <f>+I29*H29/$I$4/1000</f>
        <v>0</v>
      </c>
    </row>
    <row r="30" spans="1:11">
      <c r="A30" t="s">
        <v>21</v>
      </c>
      <c r="B30" s="21">
        <v>8.3000000000000004E-2</v>
      </c>
      <c r="C30" s="3">
        <f t="shared" si="0"/>
        <v>4.9800000000000004E-2</v>
      </c>
      <c r="D30" s="5">
        <v>10</v>
      </c>
      <c r="E30" s="4">
        <f t="shared" si="1"/>
        <v>4.9800000000000004</v>
      </c>
      <c r="G30" t="s">
        <v>21</v>
      </c>
      <c r="H30" s="5">
        <v>10</v>
      </c>
      <c r="I30" s="16">
        <v>5</v>
      </c>
      <c r="J30" s="4">
        <f>+I30/$I$51*100</f>
        <v>3.4246575342465753</v>
      </c>
      <c r="K30" s="19">
        <f>+I30*H30/$I$4/1000</f>
        <v>8.3333333333333343E-2</v>
      </c>
    </row>
    <row r="31" spans="1:11">
      <c r="A31" t="s">
        <v>34</v>
      </c>
      <c r="B31" s="21"/>
      <c r="C31" s="3">
        <f t="shared" si="0"/>
        <v>0</v>
      </c>
      <c r="D31" s="5">
        <v>1</v>
      </c>
      <c r="E31" s="4">
        <f t="shared" si="1"/>
        <v>0</v>
      </c>
      <c r="G31" t="s">
        <v>34</v>
      </c>
      <c r="H31" s="5">
        <v>1</v>
      </c>
      <c r="I31" s="16">
        <v>0</v>
      </c>
      <c r="J31" s="4">
        <f>+I31/$I$51*100</f>
        <v>0</v>
      </c>
      <c r="K31" s="19">
        <f>+I31*H31/$I$4/1000</f>
        <v>0</v>
      </c>
    </row>
    <row r="32" spans="1:11">
      <c r="A32" t="s">
        <v>33</v>
      </c>
      <c r="B32" s="21"/>
      <c r="C32" s="3">
        <f t="shared" si="0"/>
        <v>0</v>
      </c>
      <c r="D32" s="5">
        <v>1</v>
      </c>
      <c r="E32" s="4">
        <f t="shared" si="1"/>
        <v>0</v>
      </c>
      <c r="G32" t="s">
        <v>33</v>
      </c>
      <c r="H32" s="5">
        <v>1</v>
      </c>
      <c r="I32" s="16">
        <v>0</v>
      </c>
      <c r="J32" s="4">
        <f>+I32/$I$51*100</f>
        <v>0</v>
      </c>
      <c r="K32" s="19">
        <f>+I32*H32/$I$4/1000</f>
        <v>0</v>
      </c>
    </row>
    <row r="33" spans="1:11">
      <c r="A33" t="s">
        <v>2</v>
      </c>
      <c r="B33" s="21"/>
      <c r="C33" s="3">
        <f t="shared" si="0"/>
        <v>0</v>
      </c>
      <c r="D33" s="5">
        <v>1</v>
      </c>
      <c r="E33" s="4">
        <f t="shared" si="1"/>
        <v>0</v>
      </c>
      <c r="G33" t="s">
        <v>2</v>
      </c>
      <c r="H33" s="5">
        <v>1</v>
      </c>
      <c r="I33" s="16">
        <v>0</v>
      </c>
      <c r="J33" s="4">
        <f>+I33/$I$51*100</f>
        <v>0</v>
      </c>
      <c r="K33" s="19">
        <f>+I33*H33/$I$4/1000</f>
        <v>0</v>
      </c>
    </row>
    <row r="34" spans="1:11">
      <c r="A34" t="s">
        <v>40</v>
      </c>
      <c r="B34" s="21"/>
      <c r="C34" s="3">
        <f t="shared" si="0"/>
        <v>0</v>
      </c>
      <c r="D34" s="5">
        <v>1</v>
      </c>
      <c r="E34" s="4">
        <f t="shared" ref="E34" si="2">IFERROR($C$3*B34/D34*1000,0)</f>
        <v>0</v>
      </c>
      <c r="G34" t="s">
        <v>40</v>
      </c>
      <c r="H34" s="5">
        <v>1</v>
      </c>
      <c r="I34" s="16">
        <v>0</v>
      </c>
      <c r="J34" s="4">
        <f>+I34/$I$51*100</f>
        <v>0</v>
      </c>
      <c r="K34" s="19">
        <f>+I34*H34/$I$4/1000</f>
        <v>0</v>
      </c>
    </row>
    <row r="35" spans="1:11">
      <c r="A35" t="s">
        <v>41</v>
      </c>
      <c r="B35" s="21"/>
      <c r="C35" s="3">
        <f t="shared" si="0"/>
        <v>0</v>
      </c>
      <c r="D35" s="5">
        <v>10</v>
      </c>
      <c r="E35" s="4">
        <f t="shared" si="1"/>
        <v>0</v>
      </c>
      <c r="G35" t="s">
        <v>41</v>
      </c>
      <c r="H35" s="5">
        <v>10</v>
      </c>
      <c r="I35" s="16">
        <v>0</v>
      </c>
      <c r="J35" s="4">
        <f>+I35/$I$51*100</f>
        <v>0</v>
      </c>
      <c r="K35" s="19">
        <f>+I35*H35/$I$4/1000</f>
        <v>0</v>
      </c>
    </row>
    <row r="36" spans="1:11">
      <c r="A36" t="s">
        <v>42</v>
      </c>
      <c r="B36" s="21"/>
      <c r="C36" s="3">
        <f>B36*$C$3</f>
        <v>0</v>
      </c>
      <c r="D36" s="5">
        <v>1</v>
      </c>
      <c r="E36" s="4">
        <f t="shared" si="1"/>
        <v>0</v>
      </c>
      <c r="G36" t="s">
        <v>42</v>
      </c>
      <c r="H36" s="5">
        <v>1</v>
      </c>
      <c r="I36" s="16">
        <v>0</v>
      </c>
      <c r="J36" s="4">
        <f>+I36/$I$51*100</f>
        <v>0</v>
      </c>
      <c r="K36" s="19">
        <f>+I36*H36/$I$4/1000</f>
        <v>0</v>
      </c>
    </row>
    <row r="37" spans="1:11">
      <c r="A37" t="s">
        <v>43</v>
      </c>
      <c r="B37" s="21"/>
      <c r="C37" s="3">
        <f t="shared" si="0"/>
        <v>0</v>
      </c>
      <c r="D37" s="5">
        <v>10</v>
      </c>
      <c r="E37" s="4">
        <f t="shared" si="1"/>
        <v>0</v>
      </c>
      <c r="G37" t="s">
        <v>43</v>
      </c>
      <c r="H37" s="5">
        <v>10</v>
      </c>
      <c r="I37" s="16">
        <v>0</v>
      </c>
      <c r="J37" s="4">
        <f>+I37/$I$51*100</f>
        <v>0</v>
      </c>
      <c r="K37" s="19">
        <f>+I37*H37/$I$4/1000</f>
        <v>0</v>
      </c>
    </row>
    <row r="38" spans="1:11">
      <c r="A38" t="s">
        <v>22</v>
      </c>
      <c r="B38" s="21"/>
      <c r="C38" s="3">
        <f t="shared" si="0"/>
        <v>0</v>
      </c>
      <c r="D38" s="5">
        <v>10</v>
      </c>
      <c r="E38" s="4">
        <f t="shared" si="1"/>
        <v>0</v>
      </c>
      <c r="G38" t="s">
        <v>22</v>
      </c>
      <c r="H38" s="5">
        <v>10</v>
      </c>
      <c r="I38" s="16">
        <v>0</v>
      </c>
      <c r="J38" s="4">
        <f>+I38/$I$51*100</f>
        <v>0</v>
      </c>
      <c r="K38" s="19">
        <f>+I38*H38/$I$4/1000</f>
        <v>0</v>
      </c>
    </row>
    <row r="39" spans="1:11">
      <c r="A39" t="s">
        <v>25</v>
      </c>
      <c r="B39" s="21"/>
      <c r="C39" s="3">
        <f t="shared" ref="C39:C49" si="3">B39*$C$3</f>
        <v>0</v>
      </c>
      <c r="D39" s="5">
        <v>10</v>
      </c>
      <c r="E39" s="4">
        <f t="shared" ref="E39:E49" si="4">IFERROR($C$3*B39/D39*1000,0)</f>
        <v>0</v>
      </c>
      <c r="G39" t="s">
        <v>25</v>
      </c>
      <c r="H39" s="5">
        <v>10</v>
      </c>
      <c r="I39" s="16">
        <v>0</v>
      </c>
      <c r="J39" s="4">
        <f>+I39/$I$51*100</f>
        <v>0</v>
      </c>
      <c r="K39" s="19">
        <f>+I39*H39/$I$4/1000</f>
        <v>0</v>
      </c>
    </row>
    <row r="40" spans="1:11">
      <c r="B40" s="21"/>
      <c r="C40" s="3">
        <f t="shared" si="3"/>
        <v>0</v>
      </c>
      <c r="D40" s="5"/>
      <c r="E40" s="4">
        <f t="shared" si="4"/>
        <v>0</v>
      </c>
      <c r="H40" s="5"/>
      <c r="I40" s="16">
        <v>0</v>
      </c>
      <c r="J40" s="4">
        <f>+I40/$I$51*100</f>
        <v>0</v>
      </c>
      <c r="K40" s="19">
        <f>+I40*H40/$I$4/1000</f>
        <v>0</v>
      </c>
    </row>
    <row r="41" spans="1:11">
      <c r="B41" s="21"/>
      <c r="C41" s="3">
        <f t="shared" si="3"/>
        <v>0</v>
      </c>
      <c r="D41" s="5"/>
      <c r="E41" s="4">
        <f t="shared" si="4"/>
        <v>0</v>
      </c>
      <c r="H41" s="5"/>
      <c r="I41" s="16">
        <v>0</v>
      </c>
      <c r="J41" s="4">
        <f>+I41/$I$51*100</f>
        <v>0</v>
      </c>
      <c r="K41" s="19">
        <f>+I41*H41/$I$4/1000</f>
        <v>0</v>
      </c>
    </row>
    <row r="42" spans="1:11">
      <c r="B42" s="21"/>
      <c r="C42" s="3">
        <f t="shared" si="3"/>
        <v>0</v>
      </c>
      <c r="D42" s="5"/>
      <c r="E42" s="4">
        <f t="shared" si="4"/>
        <v>0</v>
      </c>
      <c r="H42" s="5"/>
      <c r="I42" s="16">
        <v>0</v>
      </c>
      <c r="J42" s="4">
        <f>+I42/$I$51*100</f>
        <v>0</v>
      </c>
      <c r="K42" s="19">
        <f>+I42*H42/$I$4/1000</f>
        <v>0</v>
      </c>
    </row>
    <row r="43" spans="1:11">
      <c r="B43" s="21"/>
      <c r="C43" s="3">
        <f t="shared" si="3"/>
        <v>0</v>
      </c>
      <c r="D43" s="5"/>
      <c r="E43" s="4">
        <f t="shared" si="4"/>
        <v>0</v>
      </c>
      <c r="H43" s="5"/>
      <c r="I43" s="16">
        <v>0</v>
      </c>
      <c r="J43" s="4">
        <f>+I43/$I$51*100</f>
        <v>0</v>
      </c>
      <c r="K43" s="19">
        <f>+I43*H43/$I$4/1000</f>
        <v>0</v>
      </c>
    </row>
    <row r="44" spans="1:11">
      <c r="B44" s="21"/>
      <c r="C44" s="3">
        <f t="shared" si="3"/>
        <v>0</v>
      </c>
      <c r="D44" s="5"/>
      <c r="E44" s="4">
        <f t="shared" si="4"/>
        <v>0</v>
      </c>
      <c r="H44" s="5"/>
      <c r="I44" s="16">
        <v>0</v>
      </c>
      <c r="J44" s="4">
        <f>+I44/$I$51*100</f>
        <v>0</v>
      </c>
      <c r="K44" s="19">
        <f>+I44*H44/$I$4/1000</f>
        <v>0</v>
      </c>
    </row>
    <row r="45" spans="1:11">
      <c r="B45" s="21"/>
      <c r="C45" s="3">
        <f t="shared" si="3"/>
        <v>0</v>
      </c>
      <c r="D45" s="5"/>
      <c r="E45" s="4">
        <f t="shared" si="4"/>
        <v>0</v>
      </c>
      <c r="H45" s="5"/>
      <c r="I45" s="16">
        <v>0</v>
      </c>
      <c r="J45" s="4">
        <f>+I45/$I$51*100</f>
        <v>0</v>
      </c>
      <c r="K45" s="19">
        <f>+I45*H45/$I$4/1000</f>
        <v>0</v>
      </c>
    </row>
    <row r="46" spans="1:11">
      <c r="B46" s="21"/>
      <c r="C46" s="3">
        <f t="shared" si="3"/>
        <v>0</v>
      </c>
      <c r="D46" s="5"/>
      <c r="E46" s="4">
        <f t="shared" si="4"/>
        <v>0</v>
      </c>
      <c r="H46" s="5"/>
      <c r="I46" s="16">
        <v>0</v>
      </c>
      <c r="J46" s="4">
        <f>+I46/$I$51*100</f>
        <v>0</v>
      </c>
      <c r="K46" s="19">
        <f>+I46*H46/$I$4/1000</f>
        <v>0</v>
      </c>
    </row>
    <row r="47" spans="1:11">
      <c r="B47" s="21"/>
      <c r="C47" s="3">
        <f t="shared" si="3"/>
        <v>0</v>
      </c>
      <c r="D47" s="5"/>
      <c r="E47" s="4">
        <f t="shared" si="4"/>
        <v>0</v>
      </c>
      <c r="H47" s="5"/>
      <c r="I47" s="16">
        <v>0</v>
      </c>
      <c r="J47" s="4">
        <f>+I47/$I$51*100</f>
        <v>0</v>
      </c>
      <c r="K47" s="19">
        <f>+I47*H47/$I$4/1000</f>
        <v>0</v>
      </c>
    </row>
    <row r="48" spans="1:11">
      <c r="B48" s="21"/>
      <c r="C48" s="3">
        <f t="shared" si="3"/>
        <v>0</v>
      </c>
      <c r="D48" s="5"/>
      <c r="E48" s="4">
        <f t="shared" si="4"/>
        <v>0</v>
      </c>
      <c r="H48" s="5"/>
      <c r="I48" s="16">
        <v>0</v>
      </c>
      <c r="J48" s="4">
        <f>+I48/$I$51*100</f>
        <v>0</v>
      </c>
      <c r="K48" s="19">
        <f>+I48*H48/$I$4/1000</f>
        <v>0</v>
      </c>
    </row>
    <row r="49" spans="2:11">
      <c r="B49" s="21"/>
      <c r="C49" s="3">
        <f t="shared" si="3"/>
        <v>0</v>
      </c>
      <c r="D49" s="5"/>
      <c r="E49" s="4">
        <f t="shared" si="4"/>
        <v>0</v>
      </c>
      <c r="H49" s="5"/>
      <c r="I49" s="16">
        <v>0</v>
      </c>
      <c r="J49" s="4">
        <f>+I49/$I$51*100</f>
        <v>0</v>
      </c>
      <c r="K49" s="19">
        <f>+I49*H49/$I$4/1000</f>
        <v>0</v>
      </c>
    </row>
    <row r="50" spans="2:11">
      <c r="B50" s="21"/>
      <c r="C50" s="3">
        <f>B50*$C$3</f>
        <v>0</v>
      </c>
      <c r="D50" s="5"/>
      <c r="E50" s="4">
        <f>IFERROR($C$3*B50/D50*1000,0)</f>
        <v>0</v>
      </c>
      <c r="H50" s="5"/>
      <c r="I50" s="16">
        <v>0</v>
      </c>
      <c r="J50" s="4">
        <f>+I50/$I$51*100</f>
        <v>0</v>
      </c>
      <c r="K50" s="19">
        <f>+I50*H50/$I$4/1000</f>
        <v>0</v>
      </c>
    </row>
    <row r="51" spans="2:11">
      <c r="B51" s="2"/>
      <c r="C51" s="3"/>
      <c r="D51" s="5"/>
      <c r="E51" s="4"/>
      <c r="H51" s="5" t="s">
        <v>49</v>
      </c>
      <c r="I51" s="16">
        <f>SUM(I6:I50)</f>
        <v>146</v>
      </c>
      <c r="J51" s="4"/>
      <c r="K51" s="16">
        <f>SUM(K6:K50)</f>
        <v>22.668333333333329</v>
      </c>
    </row>
    <row r="52" spans="2:11">
      <c r="B52" s="2"/>
      <c r="C52" s="3"/>
      <c r="D52" s="5"/>
      <c r="E52" s="4"/>
    </row>
  </sheetData>
  <mergeCells count="2">
    <mergeCell ref="A1:E1"/>
    <mergeCell ref="A2:E2"/>
  </mergeCells>
  <pageMargins left="0.7" right="0.7" top="0.75" bottom="0.75" header="0.3" footer="0.3"/>
  <pageSetup scale="77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mcotherman</dc:creator>
  <cp:lastModifiedBy>RICHARD STEPHENS</cp:lastModifiedBy>
  <cp:lastPrinted>2016-03-26T15:41:23Z</cp:lastPrinted>
  <dcterms:created xsi:type="dcterms:W3CDTF">2015-11-25T04:39:39Z</dcterms:created>
  <dcterms:modified xsi:type="dcterms:W3CDTF">2016-06-15T07:44:09Z</dcterms:modified>
</cp:coreProperties>
</file>