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2780"/>
  </bookViews>
  <sheets>
    <sheet name="Sheet2" sheetId="2" r:id="rId1"/>
    <sheet name="Sheet1" sheetId="3" r:id="rId2"/>
  </sheets>
  <definedNames>
    <definedName name="_xlnm.Print_Area" localSheetId="0">Sheet2!$A$1:$E$51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2" l="1"/>
  <c r="P9" i="2" s="1"/>
  <c r="Q9" i="2" s="1"/>
  <c r="I5" i="2"/>
  <c r="P51" i="2" l="1"/>
  <c r="Q51" i="2" s="1"/>
  <c r="P47" i="2"/>
  <c r="Q47" i="2" s="1"/>
  <c r="P39" i="2"/>
  <c r="Q39" i="2" s="1"/>
  <c r="P27" i="2"/>
  <c r="Q27" i="2" s="1"/>
  <c r="P42" i="2"/>
  <c r="Q42" i="2" s="1"/>
  <c r="P18" i="2"/>
  <c r="Q18" i="2" s="1"/>
  <c r="P48" i="2"/>
  <c r="Q48" i="2" s="1"/>
  <c r="P40" i="2"/>
  <c r="Q40" i="2" s="1"/>
  <c r="P32" i="2"/>
  <c r="Q32" i="2" s="1"/>
  <c r="P24" i="2"/>
  <c r="Q24" i="2" s="1"/>
  <c r="P16" i="2"/>
  <c r="Q16" i="2" s="1"/>
  <c r="P8" i="2"/>
  <c r="Q8" i="2" s="1"/>
  <c r="P23" i="2"/>
  <c r="Q23" i="2" s="1"/>
  <c r="P15" i="2"/>
  <c r="Q15" i="2" s="1"/>
  <c r="P7" i="2"/>
  <c r="Q7" i="2" s="1"/>
  <c r="P46" i="2"/>
  <c r="Q46" i="2" s="1"/>
  <c r="P30" i="2"/>
  <c r="Q30" i="2" s="1"/>
  <c r="P31" i="2"/>
  <c r="Q31" i="2" s="1"/>
  <c r="P38" i="2"/>
  <c r="Q38" i="2" s="1"/>
  <c r="P22" i="2"/>
  <c r="Q22" i="2" s="1"/>
  <c r="P14" i="2"/>
  <c r="Q14" i="2" s="1"/>
  <c r="P45" i="2"/>
  <c r="Q45" i="2" s="1"/>
  <c r="P37" i="2"/>
  <c r="Q37" i="2" s="1"/>
  <c r="P29" i="2"/>
  <c r="Q29" i="2" s="1"/>
  <c r="P21" i="2"/>
  <c r="Q21" i="2" s="1"/>
  <c r="P13" i="2"/>
  <c r="Q13" i="2" s="1"/>
  <c r="P44" i="2"/>
  <c r="Q44" i="2" s="1"/>
  <c r="P36" i="2"/>
  <c r="Q36" i="2" s="1"/>
  <c r="P28" i="2"/>
  <c r="Q28" i="2" s="1"/>
  <c r="P20" i="2"/>
  <c r="Q20" i="2" s="1"/>
  <c r="P12" i="2"/>
  <c r="Q12" i="2" s="1"/>
  <c r="P19" i="2"/>
  <c r="Q19" i="2" s="1"/>
  <c r="P11" i="2"/>
  <c r="Q11" i="2" s="1"/>
  <c r="P35" i="2"/>
  <c r="Q35" i="2" s="1"/>
  <c r="P34" i="2"/>
  <c r="Q34" i="2" s="1"/>
  <c r="P10" i="2"/>
  <c r="Q10" i="2" s="1"/>
  <c r="P43" i="2"/>
  <c r="Q43" i="2" s="1"/>
  <c r="P50" i="2"/>
  <c r="Q50" i="2" s="1"/>
  <c r="P26" i="2"/>
  <c r="Q26" i="2" s="1"/>
  <c r="P49" i="2"/>
  <c r="Q49" i="2" s="1"/>
  <c r="P41" i="2"/>
  <c r="Q41" i="2" s="1"/>
  <c r="P33" i="2"/>
  <c r="Q33" i="2" s="1"/>
  <c r="P25" i="2"/>
  <c r="Q25" i="2" s="1"/>
  <c r="P17" i="2"/>
  <c r="Q17" i="2" s="1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I52" i="2"/>
  <c r="Q52" i="2" l="1"/>
  <c r="J8" i="2"/>
  <c r="J7" i="2"/>
  <c r="K52" i="2"/>
  <c r="J45" i="2"/>
  <c r="J46" i="2"/>
  <c r="J38" i="2"/>
  <c r="J30" i="2"/>
  <c r="J22" i="2"/>
  <c r="J14" i="2"/>
  <c r="J21" i="2"/>
  <c r="J28" i="2"/>
  <c r="J12" i="2"/>
  <c r="J29" i="2"/>
  <c r="J44" i="2"/>
  <c r="J11" i="2"/>
  <c r="J37" i="2"/>
  <c r="J36" i="2"/>
  <c r="J43" i="2"/>
  <c r="J19" i="2"/>
  <c r="J50" i="2"/>
  <c r="J42" i="2"/>
  <c r="J34" i="2"/>
  <c r="J26" i="2"/>
  <c r="J18" i="2"/>
  <c r="J10" i="2"/>
  <c r="J51" i="2"/>
  <c r="J35" i="2"/>
  <c r="J49" i="2"/>
  <c r="J33" i="2"/>
  <c r="J9" i="2"/>
  <c r="J48" i="2"/>
  <c r="J40" i="2"/>
  <c r="J32" i="2"/>
  <c r="J24" i="2"/>
  <c r="J16" i="2"/>
  <c r="J13" i="2"/>
  <c r="J20" i="2"/>
  <c r="J27" i="2"/>
  <c r="J41" i="2"/>
  <c r="J25" i="2"/>
  <c r="J17" i="2"/>
  <c r="J47" i="2"/>
  <c r="J39" i="2"/>
  <c r="J31" i="2"/>
  <c r="J23" i="2"/>
  <c r="J15" i="2"/>
  <c r="C51" i="2"/>
  <c r="E51" i="2"/>
  <c r="C40" i="2"/>
  <c r="C41" i="2"/>
  <c r="C42" i="2"/>
  <c r="C43" i="2"/>
  <c r="C44" i="2"/>
  <c r="C45" i="2"/>
  <c r="C46" i="2"/>
  <c r="C47" i="2"/>
  <c r="C48" i="2"/>
  <c r="C49" i="2"/>
  <c r="C50" i="2"/>
  <c r="E40" i="2"/>
  <c r="E41" i="2"/>
  <c r="E42" i="2"/>
  <c r="E43" i="2"/>
  <c r="E44" i="2"/>
  <c r="E45" i="2"/>
  <c r="E46" i="2"/>
  <c r="E47" i="2"/>
  <c r="E48" i="2"/>
  <c r="E49" i="2"/>
  <c r="E50" i="2"/>
  <c r="E35" i="2"/>
  <c r="C35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8" i="2"/>
  <c r="E7" i="2"/>
  <c r="C37" i="2"/>
  <c r="C38" i="2"/>
  <c r="C39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6" i="2"/>
  <c r="C7" i="2"/>
</calcChain>
</file>

<file path=xl/sharedStrings.xml><?xml version="1.0" encoding="utf-8"?>
<sst xmlns="http://schemas.openxmlformats.org/spreadsheetml/2006/main" count="138" uniqueCount="57">
  <si>
    <t>Juniper - Juniperus communis</t>
  </si>
  <si>
    <t>Corriander - Coriandrum sativum</t>
  </si>
  <si>
    <t>Orris Root - Iris germanica</t>
  </si>
  <si>
    <t>Lemongrass - Cymbopogon citratus</t>
  </si>
  <si>
    <t>Grains of Paradise - Aframomum melegueta</t>
  </si>
  <si>
    <t>Angelica Root - Angelica archangelica</t>
  </si>
  <si>
    <t>Cardamom - Elettaria cardamomum</t>
  </si>
  <si>
    <t>Hyssop - Hyssopus officinalis</t>
  </si>
  <si>
    <t>Anise Seed - Pimpinella anisum</t>
  </si>
  <si>
    <t>Fennel Seed - Foeniculum vulgare</t>
  </si>
  <si>
    <t>Cucumber - Cucumis sativus</t>
  </si>
  <si>
    <t>horehound - Marrubium vulgare</t>
  </si>
  <si>
    <t>cinnamon - Cinnamomum verum</t>
  </si>
  <si>
    <t>allspice - Pimenta dioica</t>
  </si>
  <si>
    <t>Lemon Verbena - Aloysia citriodora</t>
  </si>
  <si>
    <t>cinnamon - Cinnamomum cassia</t>
  </si>
  <si>
    <t>Lavandin (Lavender) Flowers - Lavandula spp.</t>
  </si>
  <si>
    <t>Blue Vervain - Verbena hastata</t>
  </si>
  <si>
    <t>Cinnamon - cinnamomum zeylanicum</t>
  </si>
  <si>
    <t>chamomile - Matricaria chamomilla</t>
  </si>
  <si>
    <t>Lemon peel - citrus limon</t>
  </si>
  <si>
    <t>Licorice root - glycyrrihiza sp.</t>
  </si>
  <si>
    <t>Tarragon - Artemisia dracunculus</t>
  </si>
  <si>
    <t>Ginger - zingiber officinale</t>
  </si>
  <si>
    <t>Bitter Almonds - prunus dulcis, amara</t>
  </si>
  <si>
    <t>Verbena - Verbena officinalis</t>
  </si>
  <si>
    <t>Caraway seed - Corum carvi</t>
  </si>
  <si>
    <t>Cubeb berries - piper cubeba</t>
  </si>
  <si>
    <t>Ingredient</t>
  </si>
  <si>
    <t>desired volume</t>
  </si>
  <si>
    <t>Desired 
Concentration (g/L)</t>
  </si>
  <si>
    <t>Liters</t>
  </si>
  <si>
    <t>Number:</t>
  </si>
  <si>
    <t>Orange peel - sweet - Citrus sinensis</t>
  </si>
  <si>
    <t>Orange peel - bitter - Citrus aurantium</t>
  </si>
  <si>
    <t>Half Mine Gin</t>
  </si>
  <si>
    <t>prototyping worksheet</t>
  </si>
  <si>
    <t>Extract component
strength (g/L)</t>
  </si>
  <si>
    <t>Extract amount
(milliliters)</t>
  </si>
  <si>
    <t>Ingredient amount 
(grams)</t>
  </si>
  <si>
    <t>Peppercorn - Black - Piper nigrum</t>
  </si>
  <si>
    <t>Peppercorn - White - Piper nigrum</t>
  </si>
  <si>
    <t>Pink Peppercorn - Schinus terebinthifolius</t>
  </si>
  <si>
    <t>Star Anise - Illicium verum</t>
  </si>
  <si>
    <t>LAB STILL VOLUME</t>
  </si>
  <si>
    <t>Resultant dry Ingredient amount 
(g/L)</t>
  </si>
  <si>
    <t>Extract prototyping worksheet</t>
  </si>
  <si>
    <t>Extract mix amount
(milliliters)</t>
  </si>
  <si>
    <t>Percentage mix (%)</t>
  </si>
  <si>
    <t>TOTAL MIX VOLUME</t>
  </si>
  <si>
    <t>Distillate volume</t>
  </si>
  <si>
    <t>Litres  @  % ABV</t>
  </si>
  <si>
    <t>Litres   @  % ABV</t>
  </si>
  <si>
    <t>Neutral added volume</t>
  </si>
  <si>
    <t>Distillate</t>
  </si>
  <si>
    <t>@  % ABV</t>
  </si>
  <si>
    <r>
      <rPr>
        <sz val="11"/>
        <color rgb="FFFF0000"/>
        <rFont val="Calibri"/>
        <family val="2"/>
        <scheme val="minor"/>
      </rPr>
      <t xml:space="preserve">GLASS tasting </t>
    </r>
    <r>
      <rPr>
        <sz val="11"/>
        <color theme="1"/>
        <rFont val="Calibri"/>
        <family val="2"/>
        <scheme val="minor"/>
      </rPr>
      <t>prototyping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</si>
</sst>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;\-0.000;;@"/>
    <numFmt numFmtId="166" formatCode="0.0;\-0.0;;@"/>
    <numFmt numFmtId="167" formatCode="0.000_ ;\-0.000\ "/>
  </numFmts>
  <fonts count="3">
    <font>
      <sz val="11"/>
      <color theme="1"/>
      <name val="Calibri"/>
      <family val="2"/>
      <scheme val="minor"/>
    </font>
    <font>
      <sz val="11"/>
      <color theme="1"/>
      <name val="Bodoni Highlight ICG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quotePrefix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Fill="1" applyBorder="1" applyAlignment="1">
      <alignment vertical="center"/>
    </xf>
    <xf numFmtId="166" fontId="0" fillId="2" borderId="0" xfId="0" applyNumberFormat="1" applyFill="1"/>
    <xf numFmtId="0" fontId="0" fillId="0" borderId="0" xfId="0" applyAlignment="1">
      <alignment horizontal="center" vertical="center"/>
    </xf>
    <xf numFmtId="167" fontId="0" fillId="0" borderId="0" xfId="0" applyNumberFormat="1"/>
    <xf numFmtId="0" fontId="0" fillId="2" borderId="1" xfId="0" applyFill="1" applyBorder="1" applyAlignment="1">
      <alignment vertical="center"/>
    </xf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23">
    <dxf>
      <numFmt numFmtId="166" formatCode="0.0;\-0.0;;@"/>
      <fill>
        <patternFill patternType="solid">
          <fgColor indexed="64"/>
          <bgColor rgb="FFFFFF00"/>
        </patternFill>
      </fill>
    </dxf>
    <dxf>
      <numFmt numFmtId="166" formatCode="0.0;\-0.0;;@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" formatCode="0"/>
    </dxf>
    <dxf>
      <numFmt numFmtId="167" formatCode="0.000_ ;\-0.000\ "/>
    </dxf>
    <dxf>
      <numFmt numFmtId="166" formatCode="0.0;\-0.0;;@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" formatCode="0"/>
    </dxf>
    <dxf>
      <alignment horizontal="general" vertical="center" textRotation="0" wrapText="1" indent="0" justifyLastLine="0" shrinkToFit="0" readingOrder="0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67" formatCode="0.000_ ;\-0.000\ "/>
    </dxf>
    <dxf>
      <numFmt numFmtId="166" formatCode="0.0;\-0.0;;@"/>
    </dxf>
    <dxf>
      <numFmt numFmtId="166" formatCode="0.0;\-0.0;;@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" formatCode="0"/>
    </dxf>
    <dxf>
      <numFmt numFmtId="1" formatCode="0"/>
    </dxf>
    <dxf>
      <alignment horizontal="general" vertical="center" textRotation="0" wrapText="1" indent="0" justifyLastLine="0" shrinkToFit="0" readingOrder="0"/>
    </dxf>
    <dxf>
      <numFmt numFmtId="166" formatCode="0.0;\-0.0;;@"/>
    </dxf>
    <dxf>
      <numFmt numFmtId="1" formatCode="0"/>
    </dxf>
    <dxf>
      <numFmt numFmtId="165" formatCode="0.000;\-0.000;;@"/>
    </dxf>
    <dxf>
      <numFmt numFmtId="164" formatCode="0.000"/>
      <fill>
        <patternFill patternType="solid">
          <fgColor indexed="64"/>
          <bgColor rgb="FFFFFF00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6:E51" totalsRowShown="0" headerRowDxfId="22">
  <autoFilter ref="A6:E51"/>
  <tableColumns count="5">
    <tableColumn id="1" name="Ingredient"/>
    <tableColumn id="2" name="Desired _x000a_Concentration (g/L)" dataDxfId="21"/>
    <tableColumn id="3" name="Ingredient amount _x000a_(grams)" dataDxfId="20">
      <calculatedColumnFormula>B7*$C$3</calculatedColumnFormula>
    </tableColumn>
    <tableColumn id="4" name="Extract component_x000a_strength (g/L)" dataDxfId="19"/>
    <tableColumn id="5" name="Extract amount_x000a_(milliliters)" dataDxfId="18">
      <calculatedColumnFormula>IFERROR($C$3*B7/D7*1000,0)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G6:K52" totalsRowCount="1" headerRowDxfId="17">
  <autoFilter ref="G6:K51"/>
  <tableColumns count="5">
    <tableColumn id="1" name="Ingredient"/>
    <tableColumn id="4" name="Extract component_x000a_strength (g/L)" totalsRowLabel="TOTAL MIX VOLUME" dataDxfId="16" totalsRowDxfId="15"/>
    <tableColumn id="5" name="Extract mix amount_x000a_(milliliters)" totalsRowFunction="custom" dataDxfId="14" totalsRowDxfId="13">
      <calculatedColumnFormula>$I$3*#REF!/H7*1000</calculatedColumnFormula>
      <totalsRowFormula>SUM(I7:I51)</totalsRowFormula>
    </tableColumn>
    <tableColumn id="8" name="Percentage mix (%)" dataDxfId="12" totalsRowDxfId="11">
      <calculatedColumnFormula>+I7/$I$52*100</calculatedColumnFormula>
    </tableColumn>
    <tableColumn id="7" name="Resultant dry Ingredient amount _x000a_(g/L)" totalsRowFunction="custom" dataDxfId="10" totalsRowDxfId="9">
      <calculatedColumnFormula>+I7*H7/$I$4/1000</calculatedColumnFormula>
      <totalsRowFormula>SUM(K7:K51)</totalsRow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224" displayName="Table224" ref="M6:Q52" totalsRowCount="1" headerRowDxfId="8">
  <autoFilter ref="M6:Q51"/>
  <tableColumns count="5">
    <tableColumn id="1" name="Ingredient"/>
    <tableColumn id="4" name="Extract component_x000a_strength (g/L)" totalsRowLabel="TOTAL MIX VOLUME" dataDxfId="7" totalsRowDxfId="3"/>
    <tableColumn id="5" name="Extract mix amount_x000a_(milliliters)" totalsRowFunction="custom" dataDxfId="6" totalsRowDxfId="2">
      <calculatedColumnFormula>$I$3*#REF!/N7*1000</calculatedColumnFormula>
      <totalsRowFormula>SUM(O7:O51)</totalsRowFormula>
    </tableColumn>
    <tableColumn id="8" name="Percentage mix (%)" dataDxfId="5" totalsRowDxfId="1">
      <calculatedColumnFormula>+O7/$O$52*100</calculatedColumnFormula>
    </tableColumn>
    <tableColumn id="7" name="Resultant dry Ingredient amount _x000a_(g/L)" totalsRowFunction="custom" dataDxfId="4" totalsRowDxfId="0">
      <calculatedColumnFormula>+P7/100*N7</calculatedColumnFormula>
      <totalsRowFormula>SUM(Q7:Q51)</totalsRow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Zeros="0" tabSelected="1" topLeftCell="F4" workbookViewId="0">
      <selection activeCell="M9" sqref="M9"/>
    </sheetView>
  </sheetViews>
  <sheetFormatPr defaultRowHeight="15"/>
  <cols>
    <col min="1" max="1" width="42.42578125" customWidth="1"/>
    <col min="2" max="5" width="18.5703125" customWidth="1"/>
    <col min="6" max="6" width="3.7109375" customWidth="1"/>
    <col min="7" max="7" width="41.7109375" customWidth="1"/>
    <col min="8" max="8" width="18.7109375" customWidth="1"/>
    <col min="9" max="9" width="12.42578125" customWidth="1"/>
    <col min="10" max="10" width="14.85546875" customWidth="1"/>
    <col min="11" max="11" width="18.7109375" customWidth="1"/>
    <col min="12" max="12" width="4.5703125" customWidth="1"/>
    <col min="13" max="13" width="41.7109375" customWidth="1"/>
    <col min="14" max="14" width="18.7109375" customWidth="1"/>
    <col min="15" max="15" width="11" customWidth="1"/>
    <col min="16" max="16" width="15.28515625" customWidth="1"/>
    <col min="17" max="17" width="14.7109375" customWidth="1"/>
  </cols>
  <sheetData>
    <row r="1" spans="1:17" ht="27.75" customHeight="1">
      <c r="A1" s="20" t="s">
        <v>35</v>
      </c>
      <c r="B1" s="20"/>
      <c r="C1" s="20"/>
      <c r="D1" s="20"/>
      <c r="E1" s="20"/>
      <c r="G1" s="8" t="s">
        <v>35</v>
      </c>
      <c r="H1" s="8"/>
      <c r="I1" s="8"/>
      <c r="J1" s="8"/>
      <c r="K1" s="8"/>
      <c r="L1" s="8"/>
      <c r="M1" s="8" t="s">
        <v>35</v>
      </c>
      <c r="N1" s="8"/>
      <c r="O1" s="8"/>
      <c r="P1" s="8"/>
      <c r="Q1" s="8"/>
    </row>
    <row r="2" spans="1:17">
      <c r="A2" s="21" t="s">
        <v>36</v>
      </c>
      <c r="B2" s="21"/>
      <c r="C2" s="21"/>
      <c r="D2" s="21"/>
      <c r="E2" s="21"/>
      <c r="G2" s="9" t="s">
        <v>46</v>
      </c>
      <c r="H2" s="9"/>
      <c r="I2" s="9"/>
      <c r="J2" s="9"/>
      <c r="K2" s="9"/>
      <c r="L2" s="9"/>
      <c r="M2" s="9" t="s">
        <v>56</v>
      </c>
      <c r="N2" s="9"/>
      <c r="O2" s="9"/>
      <c r="P2" s="9"/>
      <c r="Q2" s="9"/>
    </row>
    <row r="3" spans="1:17" ht="30">
      <c r="A3" s="10" t="s">
        <v>32</v>
      </c>
      <c r="B3" s="10" t="s">
        <v>29</v>
      </c>
      <c r="C3" s="16">
        <v>0.6</v>
      </c>
      <c r="D3" s="10" t="s">
        <v>31</v>
      </c>
      <c r="E3" s="7"/>
      <c r="G3" s="10" t="s">
        <v>32</v>
      </c>
      <c r="H3" s="1" t="s">
        <v>44</v>
      </c>
      <c r="I3" s="19">
        <v>1</v>
      </c>
      <c r="J3" s="14" t="s">
        <v>51</v>
      </c>
      <c r="K3" s="14">
        <v>50</v>
      </c>
      <c r="L3" s="12"/>
      <c r="M3" s="10" t="s">
        <v>32</v>
      </c>
      <c r="N3" s="1"/>
      <c r="O3" s="19"/>
      <c r="P3" s="14"/>
      <c r="Q3" s="14"/>
    </row>
    <row r="4" spans="1:17">
      <c r="A4" s="6"/>
      <c r="G4" s="6"/>
      <c r="H4" t="s">
        <v>50</v>
      </c>
      <c r="I4" s="18">
        <v>0.6</v>
      </c>
      <c r="J4" s="14" t="s">
        <v>52</v>
      </c>
      <c r="K4" s="14">
        <v>81</v>
      </c>
      <c r="M4" s="6"/>
      <c r="N4" t="s">
        <v>54</v>
      </c>
      <c r="O4" s="24"/>
      <c r="P4" s="25" t="s">
        <v>55</v>
      </c>
      <c r="Q4" s="14">
        <v>81</v>
      </c>
    </row>
    <row r="5" spans="1:17" ht="30">
      <c r="A5" s="22"/>
      <c r="G5" s="22"/>
      <c r="H5" s="1" t="s">
        <v>53</v>
      </c>
      <c r="I5" s="23">
        <f>+I4-(I52/1000)</f>
        <v>0.45399999999999996</v>
      </c>
      <c r="J5" s="14" t="s">
        <v>52</v>
      </c>
      <c r="K5" s="14">
        <v>81</v>
      </c>
      <c r="M5" s="22"/>
      <c r="N5" s="1"/>
      <c r="O5" s="24"/>
      <c r="P5" s="14"/>
      <c r="Q5" s="14"/>
    </row>
    <row r="6" spans="1:17" s="10" customFormat="1" ht="59.25" customHeight="1">
      <c r="A6" s="10" t="s">
        <v>28</v>
      </c>
      <c r="B6" s="11" t="s">
        <v>30</v>
      </c>
      <c r="C6" s="11" t="s">
        <v>39</v>
      </c>
      <c r="D6" s="11" t="s">
        <v>37</v>
      </c>
      <c r="E6" s="11" t="s">
        <v>38</v>
      </c>
      <c r="G6" s="10" t="s">
        <v>28</v>
      </c>
      <c r="H6" s="11" t="s">
        <v>37</v>
      </c>
      <c r="I6" s="11" t="s">
        <v>47</v>
      </c>
      <c r="J6" s="11" t="s">
        <v>48</v>
      </c>
      <c r="K6" s="11" t="s">
        <v>45</v>
      </c>
      <c r="M6" s="10" t="s">
        <v>28</v>
      </c>
      <c r="N6" s="11" t="s">
        <v>37</v>
      </c>
      <c r="O6" s="11" t="s">
        <v>47</v>
      </c>
      <c r="P6" s="11" t="s">
        <v>48</v>
      </c>
      <c r="Q6" s="11" t="s">
        <v>45</v>
      </c>
    </row>
    <row r="7" spans="1:17">
      <c r="A7" t="s">
        <v>0</v>
      </c>
      <c r="B7" s="17">
        <v>20</v>
      </c>
      <c r="C7" s="3">
        <f>B7*$C$3</f>
        <v>12</v>
      </c>
      <c r="D7" s="5">
        <v>100</v>
      </c>
      <c r="E7" s="4">
        <f>$C$3*B7/D7*1000</f>
        <v>120</v>
      </c>
      <c r="G7" t="s">
        <v>0</v>
      </c>
      <c r="H7" s="5">
        <v>100</v>
      </c>
      <c r="I7" s="13">
        <v>120</v>
      </c>
      <c r="J7" s="4">
        <f>+I7/$I$52*100</f>
        <v>82.191780821917803</v>
      </c>
      <c r="K7" s="15">
        <f t="shared" ref="K7:K51" si="0">+I7*H7/$I$4/1000</f>
        <v>20</v>
      </c>
      <c r="M7" t="s">
        <v>0</v>
      </c>
      <c r="N7" s="5">
        <v>100</v>
      </c>
      <c r="O7" s="13">
        <v>3.5</v>
      </c>
      <c r="P7" s="4">
        <f t="shared" ref="P7:P51" si="1">+O7/$O$52*100</f>
        <v>28.68852459016394</v>
      </c>
      <c r="Q7" s="15">
        <f t="shared" ref="Q7:Q51" si="2">+P7/100*N7</f>
        <v>28.68852459016394</v>
      </c>
    </row>
    <row r="8" spans="1:17">
      <c r="A8" t="s">
        <v>1</v>
      </c>
      <c r="B8" s="17">
        <v>2.5</v>
      </c>
      <c r="C8" s="3">
        <f t="shared" ref="C8:C39" si="3">B8*$C$3</f>
        <v>1.5</v>
      </c>
      <c r="D8" s="5">
        <v>100</v>
      </c>
      <c r="E8" s="4">
        <f>IFERROR($C$3*B8/D8*1000,0)</f>
        <v>15</v>
      </c>
      <c r="G8" t="s">
        <v>1</v>
      </c>
      <c r="H8" s="5">
        <v>100</v>
      </c>
      <c r="I8" s="13">
        <v>15</v>
      </c>
      <c r="J8" s="4">
        <f t="shared" ref="J8:J51" si="4">+I8/$I$52*100</f>
        <v>10.273972602739725</v>
      </c>
      <c r="K8" s="15">
        <f t="shared" si="0"/>
        <v>2.5</v>
      </c>
      <c r="M8" t="s">
        <v>1</v>
      </c>
      <c r="N8" s="5">
        <v>100</v>
      </c>
      <c r="O8" s="13">
        <v>1.7</v>
      </c>
      <c r="P8" s="4">
        <f t="shared" si="1"/>
        <v>13.934426229508198</v>
      </c>
      <c r="Q8" s="15">
        <f t="shared" si="2"/>
        <v>13.934426229508198</v>
      </c>
    </row>
    <row r="9" spans="1:17">
      <c r="A9" t="s">
        <v>13</v>
      </c>
      <c r="B9" s="17"/>
      <c r="C9" s="3">
        <f t="shared" si="3"/>
        <v>0</v>
      </c>
      <c r="D9" s="5"/>
      <c r="E9" s="4">
        <f t="shared" ref="E9:E39" si="5">IFERROR($C$3*B9/D9*1000,0)</f>
        <v>0</v>
      </c>
      <c r="G9" t="s">
        <v>13</v>
      </c>
      <c r="H9" s="5"/>
      <c r="I9" s="13">
        <v>0</v>
      </c>
      <c r="J9" s="4">
        <f t="shared" si="4"/>
        <v>0</v>
      </c>
      <c r="K9" s="15">
        <f t="shared" si="0"/>
        <v>0</v>
      </c>
      <c r="M9" t="s">
        <v>13</v>
      </c>
      <c r="N9" s="5"/>
      <c r="O9" s="13">
        <v>0</v>
      </c>
      <c r="P9" s="4">
        <f t="shared" si="1"/>
        <v>0</v>
      </c>
      <c r="Q9" s="15">
        <f t="shared" si="2"/>
        <v>0</v>
      </c>
    </row>
    <row r="10" spans="1:17">
      <c r="A10" t="s">
        <v>5</v>
      </c>
      <c r="B10" s="17"/>
      <c r="C10" s="3">
        <f t="shared" si="3"/>
        <v>0</v>
      </c>
      <c r="D10" s="5">
        <v>10</v>
      </c>
      <c r="E10" s="4">
        <f t="shared" si="5"/>
        <v>0</v>
      </c>
      <c r="G10" t="s">
        <v>5</v>
      </c>
      <c r="H10" s="5">
        <v>10</v>
      </c>
      <c r="I10" s="13">
        <v>0</v>
      </c>
      <c r="J10" s="4">
        <f t="shared" si="4"/>
        <v>0</v>
      </c>
      <c r="K10" s="15">
        <f t="shared" si="0"/>
        <v>0</v>
      </c>
      <c r="M10" t="s">
        <v>5</v>
      </c>
      <c r="N10" s="5">
        <v>10</v>
      </c>
      <c r="O10" s="13">
        <v>0</v>
      </c>
      <c r="P10" s="4">
        <f t="shared" si="1"/>
        <v>0</v>
      </c>
      <c r="Q10" s="15">
        <f t="shared" si="2"/>
        <v>0</v>
      </c>
    </row>
    <row r="11" spans="1:17">
      <c r="A11" t="s">
        <v>8</v>
      </c>
      <c r="B11" s="17"/>
      <c r="C11" s="3">
        <f t="shared" si="3"/>
        <v>0</v>
      </c>
      <c r="D11" s="5">
        <v>10</v>
      </c>
      <c r="E11" s="4">
        <f t="shared" si="5"/>
        <v>0</v>
      </c>
      <c r="G11" t="s">
        <v>8</v>
      </c>
      <c r="H11" s="5">
        <v>10</v>
      </c>
      <c r="I11" s="13">
        <v>0</v>
      </c>
      <c r="J11" s="4">
        <f t="shared" si="4"/>
        <v>0</v>
      </c>
      <c r="K11" s="15">
        <f t="shared" si="0"/>
        <v>0</v>
      </c>
      <c r="M11" t="s">
        <v>8</v>
      </c>
      <c r="N11" s="5">
        <v>10</v>
      </c>
      <c r="O11" s="13">
        <v>0</v>
      </c>
      <c r="P11" s="4">
        <f t="shared" si="1"/>
        <v>0</v>
      </c>
      <c r="Q11" s="15">
        <f t="shared" si="2"/>
        <v>0</v>
      </c>
    </row>
    <row r="12" spans="1:17">
      <c r="A12" t="s">
        <v>24</v>
      </c>
      <c r="B12" s="17"/>
      <c r="C12" s="3">
        <f t="shared" si="3"/>
        <v>0</v>
      </c>
      <c r="D12" s="5"/>
      <c r="E12" s="4">
        <f t="shared" si="5"/>
        <v>0</v>
      </c>
      <c r="G12" t="s">
        <v>24</v>
      </c>
      <c r="H12" s="5"/>
      <c r="I12" s="13">
        <v>0</v>
      </c>
      <c r="J12" s="4">
        <f t="shared" si="4"/>
        <v>0</v>
      </c>
      <c r="K12" s="15">
        <f t="shared" si="0"/>
        <v>0</v>
      </c>
      <c r="M12" t="s">
        <v>24</v>
      </c>
      <c r="N12" s="5"/>
      <c r="O12" s="13">
        <v>0</v>
      </c>
      <c r="P12" s="4">
        <f t="shared" si="1"/>
        <v>0</v>
      </c>
      <c r="Q12" s="15">
        <f t="shared" si="2"/>
        <v>0</v>
      </c>
    </row>
    <row r="13" spans="1:17">
      <c r="A13" t="s">
        <v>17</v>
      </c>
      <c r="B13" s="17"/>
      <c r="C13" s="3">
        <f t="shared" si="3"/>
        <v>0</v>
      </c>
      <c r="D13" s="5">
        <v>10</v>
      </c>
      <c r="E13" s="4">
        <f t="shared" si="5"/>
        <v>0</v>
      </c>
      <c r="G13" t="s">
        <v>17</v>
      </c>
      <c r="H13" s="5">
        <v>10</v>
      </c>
      <c r="I13" s="13">
        <v>0</v>
      </c>
      <c r="J13" s="4">
        <f t="shared" si="4"/>
        <v>0</v>
      </c>
      <c r="K13" s="15">
        <f t="shared" si="0"/>
        <v>0</v>
      </c>
      <c r="M13" t="s">
        <v>17</v>
      </c>
      <c r="N13" s="5">
        <v>10</v>
      </c>
      <c r="O13" s="13">
        <v>0</v>
      </c>
      <c r="P13" s="4">
        <f t="shared" si="1"/>
        <v>0</v>
      </c>
      <c r="Q13" s="15">
        <f t="shared" si="2"/>
        <v>0</v>
      </c>
    </row>
    <row r="14" spans="1:17">
      <c r="A14" t="s">
        <v>26</v>
      </c>
      <c r="B14" s="17"/>
      <c r="C14" s="3">
        <f t="shared" si="3"/>
        <v>0</v>
      </c>
      <c r="D14" s="5"/>
      <c r="E14" s="4">
        <f t="shared" si="5"/>
        <v>0</v>
      </c>
      <c r="G14" t="s">
        <v>26</v>
      </c>
      <c r="H14" s="5"/>
      <c r="I14" s="13">
        <v>0</v>
      </c>
      <c r="J14" s="4">
        <f t="shared" si="4"/>
        <v>0</v>
      </c>
      <c r="K14" s="15">
        <f t="shared" si="0"/>
        <v>0</v>
      </c>
      <c r="M14" t="s">
        <v>26</v>
      </c>
      <c r="N14" s="5"/>
      <c r="O14" s="13">
        <v>0</v>
      </c>
      <c r="P14" s="4">
        <f t="shared" si="1"/>
        <v>0</v>
      </c>
      <c r="Q14" s="15">
        <f t="shared" si="2"/>
        <v>0</v>
      </c>
    </row>
    <row r="15" spans="1:17">
      <c r="A15" t="s">
        <v>6</v>
      </c>
      <c r="B15" s="17"/>
      <c r="C15" s="3">
        <f t="shared" si="3"/>
        <v>0</v>
      </c>
      <c r="D15" s="5">
        <v>10</v>
      </c>
      <c r="E15" s="4">
        <f t="shared" si="5"/>
        <v>0</v>
      </c>
      <c r="G15" t="s">
        <v>6</v>
      </c>
      <c r="H15" s="5">
        <v>10</v>
      </c>
      <c r="I15" s="13">
        <v>0</v>
      </c>
      <c r="J15" s="4">
        <f t="shared" si="4"/>
        <v>0</v>
      </c>
      <c r="K15" s="15">
        <f t="shared" si="0"/>
        <v>0</v>
      </c>
      <c r="M15" t="s">
        <v>6</v>
      </c>
      <c r="N15" s="5">
        <v>10</v>
      </c>
      <c r="O15" s="13">
        <v>0</v>
      </c>
      <c r="P15" s="4">
        <f t="shared" si="1"/>
        <v>0</v>
      </c>
      <c r="Q15" s="15">
        <f t="shared" si="2"/>
        <v>0</v>
      </c>
    </row>
    <row r="16" spans="1:17">
      <c r="A16" t="s">
        <v>19</v>
      </c>
      <c r="B16" s="17"/>
      <c r="C16" s="3">
        <f t="shared" si="3"/>
        <v>0</v>
      </c>
      <c r="D16" s="5"/>
      <c r="E16" s="4">
        <f t="shared" si="5"/>
        <v>0</v>
      </c>
      <c r="G16" t="s">
        <v>19</v>
      </c>
      <c r="H16" s="5"/>
      <c r="I16" s="13">
        <v>0</v>
      </c>
      <c r="J16" s="4">
        <f t="shared" si="4"/>
        <v>0</v>
      </c>
      <c r="K16" s="15">
        <f t="shared" si="0"/>
        <v>0</v>
      </c>
      <c r="M16" t="s">
        <v>19</v>
      </c>
      <c r="N16" s="5"/>
      <c r="O16" s="13">
        <v>0</v>
      </c>
      <c r="P16" s="4">
        <f t="shared" si="1"/>
        <v>0</v>
      </c>
      <c r="Q16" s="15">
        <f t="shared" si="2"/>
        <v>0</v>
      </c>
    </row>
    <row r="17" spans="1:17">
      <c r="A17" t="s">
        <v>15</v>
      </c>
      <c r="B17" s="17">
        <v>8.3000000000000004E-2</v>
      </c>
      <c r="C17" s="3">
        <f t="shared" si="3"/>
        <v>4.9800000000000004E-2</v>
      </c>
      <c r="D17" s="5">
        <v>10</v>
      </c>
      <c r="E17" s="4">
        <f t="shared" si="5"/>
        <v>4.9800000000000004</v>
      </c>
      <c r="G17" t="s">
        <v>15</v>
      </c>
      <c r="H17" s="5">
        <v>10</v>
      </c>
      <c r="I17" s="13">
        <v>5</v>
      </c>
      <c r="J17" s="4">
        <f t="shared" si="4"/>
        <v>3.4246575342465753</v>
      </c>
      <c r="K17" s="15">
        <f t="shared" si="0"/>
        <v>8.3333333333333343E-2</v>
      </c>
      <c r="M17" t="s">
        <v>15</v>
      </c>
      <c r="N17" s="5">
        <v>10</v>
      </c>
      <c r="O17" s="13">
        <v>3</v>
      </c>
      <c r="P17" s="4">
        <f t="shared" si="1"/>
        <v>24.590163934426233</v>
      </c>
      <c r="Q17" s="15">
        <f t="shared" si="2"/>
        <v>2.459016393442623</v>
      </c>
    </row>
    <row r="18" spans="1:17">
      <c r="A18" t="s">
        <v>12</v>
      </c>
      <c r="B18" s="17"/>
      <c r="C18" s="3">
        <f t="shared" si="3"/>
        <v>0</v>
      </c>
      <c r="D18" s="5"/>
      <c r="E18" s="4">
        <f t="shared" si="5"/>
        <v>0</v>
      </c>
      <c r="G18" t="s">
        <v>12</v>
      </c>
      <c r="H18" s="5"/>
      <c r="I18" s="13">
        <v>0</v>
      </c>
      <c r="J18" s="4">
        <f t="shared" si="4"/>
        <v>0</v>
      </c>
      <c r="K18" s="15">
        <f t="shared" si="0"/>
        <v>0</v>
      </c>
      <c r="M18" t="s">
        <v>12</v>
      </c>
      <c r="N18" s="5"/>
      <c r="O18" s="13">
        <v>0</v>
      </c>
      <c r="P18" s="4">
        <f t="shared" si="1"/>
        <v>0</v>
      </c>
      <c r="Q18" s="15">
        <f t="shared" si="2"/>
        <v>0</v>
      </c>
    </row>
    <row r="19" spans="1:17">
      <c r="A19" t="s">
        <v>18</v>
      </c>
      <c r="B19" s="17"/>
      <c r="C19" s="3">
        <f t="shared" si="3"/>
        <v>0</v>
      </c>
      <c r="D19" s="5">
        <v>10</v>
      </c>
      <c r="E19" s="4">
        <f t="shared" si="5"/>
        <v>0</v>
      </c>
      <c r="G19" t="s">
        <v>18</v>
      </c>
      <c r="H19" s="5">
        <v>10</v>
      </c>
      <c r="I19" s="13">
        <v>0</v>
      </c>
      <c r="J19" s="4">
        <f t="shared" si="4"/>
        <v>0</v>
      </c>
      <c r="K19" s="15">
        <f t="shared" si="0"/>
        <v>0</v>
      </c>
      <c r="M19" t="s">
        <v>18</v>
      </c>
      <c r="N19" s="5">
        <v>10</v>
      </c>
      <c r="O19" s="13">
        <v>0</v>
      </c>
      <c r="P19" s="4">
        <f t="shared" si="1"/>
        <v>0</v>
      </c>
      <c r="Q19" s="15">
        <f t="shared" si="2"/>
        <v>0</v>
      </c>
    </row>
    <row r="20" spans="1:17">
      <c r="A20" t="s">
        <v>27</v>
      </c>
      <c r="B20" s="17"/>
      <c r="C20" s="3">
        <f t="shared" si="3"/>
        <v>0</v>
      </c>
      <c r="D20" s="5"/>
      <c r="E20" s="4">
        <f t="shared" si="5"/>
        <v>0</v>
      </c>
      <c r="G20" t="s">
        <v>27</v>
      </c>
      <c r="H20" s="5"/>
      <c r="I20" s="13">
        <v>0</v>
      </c>
      <c r="J20" s="4">
        <f t="shared" si="4"/>
        <v>0</v>
      </c>
      <c r="K20" s="15">
        <f t="shared" si="0"/>
        <v>0</v>
      </c>
      <c r="M20" t="s">
        <v>27</v>
      </c>
      <c r="N20" s="5"/>
      <c r="O20" s="13">
        <v>0</v>
      </c>
      <c r="P20" s="4">
        <f t="shared" si="1"/>
        <v>0</v>
      </c>
      <c r="Q20" s="15">
        <f t="shared" si="2"/>
        <v>0</v>
      </c>
    </row>
    <row r="21" spans="1:17">
      <c r="A21" t="s">
        <v>10</v>
      </c>
      <c r="B21" s="17"/>
      <c r="C21" s="3">
        <f t="shared" si="3"/>
        <v>0</v>
      </c>
      <c r="D21" s="5">
        <v>100</v>
      </c>
      <c r="E21" s="4">
        <f t="shared" si="5"/>
        <v>0</v>
      </c>
      <c r="G21" t="s">
        <v>10</v>
      </c>
      <c r="H21" s="5">
        <v>100</v>
      </c>
      <c r="I21" s="13">
        <v>0</v>
      </c>
      <c r="J21" s="4">
        <f t="shared" si="4"/>
        <v>0</v>
      </c>
      <c r="K21" s="15">
        <f t="shared" si="0"/>
        <v>0</v>
      </c>
      <c r="M21" t="s">
        <v>10</v>
      </c>
      <c r="N21" s="5">
        <v>100</v>
      </c>
      <c r="O21" s="13">
        <v>0</v>
      </c>
      <c r="P21" s="4">
        <f t="shared" si="1"/>
        <v>0</v>
      </c>
      <c r="Q21" s="15">
        <f t="shared" si="2"/>
        <v>0</v>
      </c>
    </row>
    <row r="22" spans="1:17">
      <c r="A22" t="s">
        <v>9</v>
      </c>
      <c r="B22" s="17"/>
      <c r="C22" s="3">
        <f t="shared" si="3"/>
        <v>0</v>
      </c>
      <c r="D22" s="5">
        <v>10</v>
      </c>
      <c r="E22" s="4">
        <f t="shared" si="5"/>
        <v>0</v>
      </c>
      <c r="G22" t="s">
        <v>9</v>
      </c>
      <c r="H22" s="5">
        <v>10</v>
      </c>
      <c r="I22" s="13">
        <v>0</v>
      </c>
      <c r="J22" s="4">
        <f t="shared" si="4"/>
        <v>0</v>
      </c>
      <c r="K22" s="15">
        <f t="shared" si="0"/>
        <v>0</v>
      </c>
      <c r="M22" t="s">
        <v>9</v>
      </c>
      <c r="N22" s="5">
        <v>10</v>
      </c>
      <c r="O22" s="13">
        <v>0</v>
      </c>
      <c r="P22" s="4">
        <f t="shared" si="1"/>
        <v>0</v>
      </c>
      <c r="Q22" s="15">
        <f t="shared" si="2"/>
        <v>0</v>
      </c>
    </row>
    <row r="23" spans="1:17">
      <c r="A23" t="s">
        <v>23</v>
      </c>
      <c r="B23" s="17"/>
      <c r="C23" s="3">
        <f t="shared" si="3"/>
        <v>0</v>
      </c>
      <c r="D23" s="5"/>
      <c r="E23" s="4">
        <f t="shared" si="5"/>
        <v>0</v>
      </c>
      <c r="G23" t="s">
        <v>23</v>
      </c>
      <c r="H23" s="5"/>
      <c r="I23" s="13">
        <v>0</v>
      </c>
      <c r="J23" s="4">
        <f t="shared" si="4"/>
        <v>0</v>
      </c>
      <c r="K23" s="15">
        <f t="shared" si="0"/>
        <v>0</v>
      </c>
      <c r="M23" t="s">
        <v>23</v>
      </c>
      <c r="N23" s="5"/>
      <c r="O23" s="13">
        <v>0</v>
      </c>
      <c r="P23" s="4">
        <f t="shared" si="1"/>
        <v>0</v>
      </c>
      <c r="Q23" s="15">
        <f t="shared" si="2"/>
        <v>0</v>
      </c>
    </row>
    <row r="24" spans="1:17">
      <c r="A24" t="s">
        <v>4</v>
      </c>
      <c r="B24" s="17">
        <v>2E-3</v>
      </c>
      <c r="C24" s="3">
        <f t="shared" si="3"/>
        <v>1.1999999999999999E-3</v>
      </c>
      <c r="D24" s="5">
        <v>1</v>
      </c>
      <c r="E24" s="4">
        <f t="shared" si="5"/>
        <v>1.2</v>
      </c>
      <c r="G24" t="s">
        <v>4</v>
      </c>
      <c r="H24" s="5">
        <v>1</v>
      </c>
      <c r="I24" s="13">
        <v>1</v>
      </c>
      <c r="J24" s="4">
        <f t="shared" si="4"/>
        <v>0.68493150684931503</v>
      </c>
      <c r="K24" s="15">
        <f t="shared" si="0"/>
        <v>1.6666666666666668E-3</v>
      </c>
      <c r="M24" t="s">
        <v>4</v>
      </c>
      <c r="N24" s="5">
        <v>1</v>
      </c>
      <c r="O24" s="13">
        <v>1</v>
      </c>
      <c r="P24" s="4">
        <f t="shared" si="1"/>
        <v>8.1967213114754109</v>
      </c>
      <c r="Q24" s="15">
        <f t="shared" si="2"/>
        <v>8.1967213114754106E-2</v>
      </c>
    </row>
    <row r="25" spans="1:17">
      <c r="A25" t="s">
        <v>11</v>
      </c>
      <c r="B25" s="17"/>
      <c r="C25" s="3">
        <f t="shared" si="3"/>
        <v>0</v>
      </c>
      <c r="D25" s="5">
        <v>10</v>
      </c>
      <c r="E25" s="4">
        <f t="shared" si="5"/>
        <v>0</v>
      </c>
      <c r="G25" t="s">
        <v>11</v>
      </c>
      <c r="H25" s="5">
        <v>10</v>
      </c>
      <c r="I25" s="13">
        <v>0</v>
      </c>
      <c r="J25" s="4">
        <f t="shared" si="4"/>
        <v>0</v>
      </c>
      <c r="K25" s="15">
        <f t="shared" si="0"/>
        <v>0</v>
      </c>
      <c r="M25" t="s">
        <v>11</v>
      </c>
      <c r="N25" s="5">
        <v>10</v>
      </c>
      <c r="O25" s="13">
        <v>0</v>
      </c>
      <c r="P25" s="4">
        <f t="shared" si="1"/>
        <v>0</v>
      </c>
      <c r="Q25" s="15">
        <f t="shared" si="2"/>
        <v>0</v>
      </c>
    </row>
    <row r="26" spans="1:17">
      <c r="A26" t="s">
        <v>7</v>
      </c>
      <c r="B26" s="17"/>
      <c r="C26" s="3">
        <f t="shared" si="3"/>
        <v>0</v>
      </c>
      <c r="D26" s="5">
        <v>10</v>
      </c>
      <c r="E26" s="4">
        <f t="shared" si="5"/>
        <v>0</v>
      </c>
      <c r="G26" t="s">
        <v>7</v>
      </c>
      <c r="H26" s="5">
        <v>10</v>
      </c>
      <c r="I26" s="13">
        <v>0</v>
      </c>
      <c r="J26" s="4">
        <f t="shared" si="4"/>
        <v>0</v>
      </c>
      <c r="K26" s="15">
        <f t="shared" si="0"/>
        <v>0</v>
      </c>
      <c r="M26" t="s">
        <v>7</v>
      </c>
      <c r="N26" s="5">
        <v>10</v>
      </c>
      <c r="O26" s="13">
        <v>0</v>
      </c>
      <c r="P26" s="4">
        <f t="shared" si="1"/>
        <v>0</v>
      </c>
      <c r="Q26" s="15">
        <f t="shared" si="2"/>
        <v>0</v>
      </c>
    </row>
    <row r="27" spans="1:17">
      <c r="A27" t="s">
        <v>16</v>
      </c>
      <c r="B27" s="17"/>
      <c r="C27" s="3">
        <f t="shared" si="3"/>
        <v>0</v>
      </c>
      <c r="D27" s="5">
        <v>10</v>
      </c>
      <c r="E27" s="4">
        <f t="shared" si="5"/>
        <v>0</v>
      </c>
      <c r="G27" t="s">
        <v>16</v>
      </c>
      <c r="H27" s="5">
        <v>10</v>
      </c>
      <c r="I27" s="13">
        <v>0</v>
      </c>
      <c r="J27" s="4">
        <f t="shared" si="4"/>
        <v>0</v>
      </c>
      <c r="K27" s="15">
        <f t="shared" si="0"/>
        <v>0</v>
      </c>
      <c r="M27" t="s">
        <v>16</v>
      </c>
      <c r="N27" s="5">
        <v>10</v>
      </c>
      <c r="O27" s="13">
        <v>0</v>
      </c>
      <c r="P27" s="4">
        <f t="shared" si="1"/>
        <v>0</v>
      </c>
      <c r="Q27" s="15">
        <f t="shared" si="2"/>
        <v>0</v>
      </c>
    </row>
    <row r="28" spans="1:17">
      <c r="A28" t="s">
        <v>20</v>
      </c>
      <c r="B28" s="17"/>
      <c r="C28" s="3">
        <f t="shared" si="3"/>
        <v>0</v>
      </c>
      <c r="D28" s="5">
        <v>50</v>
      </c>
      <c r="E28" s="4">
        <f t="shared" si="5"/>
        <v>0</v>
      </c>
      <c r="G28" t="s">
        <v>20</v>
      </c>
      <c r="H28" s="5">
        <v>50</v>
      </c>
      <c r="I28" s="13">
        <v>0</v>
      </c>
      <c r="J28" s="4">
        <f t="shared" si="4"/>
        <v>0</v>
      </c>
      <c r="K28" s="15">
        <f t="shared" si="0"/>
        <v>0</v>
      </c>
      <c r="M28" t="s">
        <v>20</v>
      </c>
      <c r="N28" s="5">
        <v>50</v>
      </c>
      <c r="O28" s="13">
        <v>0</v>
      </c>
      <c r="P28" s="4">
        <f t="shared" si="1"/>
        <v>0</v>
      </c>
      <c r="Q28" s="15">
        <f t="shared" si="2"/>
        <v>0</v>
      </c>
    </row>
    <row r="29" spans="1:17">
      <c r="A29" t="s">
        <v>14</v>
      </c>
      <c r="B29" s="17"/>
      <c r="C29" s="3">
        <f t="shared" si="3"/>
        <v>0</v>
      </c>
      <c r="D29" s="5">
        <v>10</v>
      </c>
      <c r="E29" s="4">
        <f t="shared" si="5"/>
        <v>0</v>
      </c>
      <c r="G29" t="s">
        <v>14</v>
      </c>
      <c r="H29" s="5">
        <v>10</v>
      </c>
      <c r="I29" s="13">
        <v>0</v>
      </c>
      <c r="J29" s="4">
        <f t="shared" si="4"/>
        <v>0</v>
      </c>
      <c r="K29" s="15">
        <f t="shared" si="0"/>
        <v>0</v>
      </c>
      <c r="M29" t="s">
        <v>14</v>
      </c>
      <c r="N29" s="5">
        <v>10</v>
      </c>
      <c r="O29" s="13">
        <v>0</v>
      </c>
      <c r="P29" s="4">
        <f t="shared" si="1"/>
        <v>0</v>
      </c>
      <c r="Q29" s="15">
        <f t="shared" si="2"/>
        <v>0</v>
      </c>
    </row>
    <row r="30" spans="1:17">
      <c r="A30" t="s">
        <v>3</v>
      </c>
      <c r="B30" s="17"/>
      <c r="C30" s="3">
        <f t="shared" si="3"/>
        <v>0</v>
      </c>
      <c r="D30" s="5">
        <v>10</v>
      </c>
      <c r="E30" s="4">
        <f t="shared" si="5"/>
        <v>0</v>
      </c>
      <c r="G30" t="s">
        <v>3</v>
      </c>
      <c r="H30" s="5">
        <v>10</v>
      </c>
      <c r="I30" s="13">
        <v>0</v>
      </c>
      <c r="J30" s="4">
        <f t="shared" si="4"/>
        <v>0</v>
      </c>
      <c r="K30" s="15">
        <f t="shared" si="0"/>
        <v>0</v>
      </c>
      <c r="M30" t="s">
        <v>3</v>
      </c>
      <c r="N30" s="5">
        <v>10</v>
      </c>
      <c r="O30" s="13">
        <v>0</v>
      </c>
      <c r="P30" s="4">
        <f t="shared" si="1"/>
        <v>0</v>
      </c>
      <c r="Q30" s="15">
        <f t="shared" si="2"/>
        <v>0</v>
      </c>
    </row>
    <row r="31" spans="1:17">
      <c r="A31" t="s">
        <v>21</v>
      </c>
      <c r="B31" s="17">
        <v>8.3000000000000004E-2</v>
      </c>
      <c r="C31" s="3">
        <f t="shared" si="3"/>
        <v>4.9800000000000004E-2</v>
      </c>
      <c r="D31" s="5">
        <v>10</v>
      </c>
      <c r="E31" s="4">
        <f t="shared" si="5"/>
        <v>4.9800000000000004</v>
      </c>
      <c r="G31" t="s">
        <v>21</v>
      </c>
      <c r="H31" s="5">
        <v>10</v>
      </c>
      <c r="I31" s="13">
        <v>5</v>
      </c>
      <c r="J31" s="4">
        <f t="shared" si="4"/>
        <v>3.4246575342465753</v>
      </c>
      <c r="K31" s="15">
        <f t="shared" si="0"/>
        <v>8.3333333333333343E-2</v>
      </c>
      <c r="M31" t="s">
        <v>21</v>
      </c>
      <c r="N31" s="5">
        <v>10</v>
      </c>
      <c r="O31" s="13">
        <v>3</v>
      </c>
      <c r="P31" s="4">
        <f t="shared" si="1"/>
        <v>24.590163934426233</v>
      </c>
      <c r="Q31" s="15">
        <f t="shared" si="2"/>
        <v>2.459016393442623</v>
      </c>
    </row>
    <row r="32" spans="1:17">
      <c r="A32" t="s">
        <v>34</v>
      </c>
      <c r="B32" s="17"/>
      <c r="C32" s="3">
        <f t="shared" si="3"/>
        <v>0</v>
      </c>
      <c r="D32" s="5">
        <v>1</v>
      </c>
      <c r="E32" s="4">
        <f t="shared" si="5"/>
        <v>0</v>
      </c>
      <c r="G32" t="s">
        <v>34</v>
      </c>
      <c r="H32" s="5">
        <v>1</v>
      </c>
      <c r="I32" s="13">
        <v>0</v>
      </c>
      <c r="J32" s="4">
        <f t="shared" si="4"/>
        <v>0</v>
      </c>
      <c r="K32" s="15">
        <f t="shared" si="0"/>
        <v>0</v>
      </c>
      <c r="M32" t="s">
        <v>34</v>
      </c>
      <c r="N32" s="5">
        <v>1</v>
      </c>
      <c r="O32" s="13">
        <v>0</v>
      </c>
      <c r="P32" s="4">
        <f t="shared" si="1"/>
        <v>0</v>
      </c>
      <c r="Q32" s="15">
        <f t="shared" si="2"/>
        <v>0</v>
      </c>
    </row>
    <row r="33" spans="1:17">
      <c r="A33" t="s">
        <v>33</v>
      </c>
      <c r="B33" s="17"/>
      <c r="C33" s="3">
        <f t="shared" si="3"/>
        <v>0</v>
      </c>
      <c r="D33" s="5">
        <v>1</v>
      </c>
      <c r="E33" s="4">
        <f t="shared" si="5"/>
        <v>0</v>
      </c>
      <c r="G33" t="s">
        <v>33</v>
      </c>
      <c r="H33" s="5">
        <v>1</v>
      </c>
      <c r="I33" s="13">
        <v>0</v>
      </c>
      <c r="J33" s="4">
        <f t="shared" si="4"/>
        <v>0</v>
      </c>
      <c r="K33" s="15">
        <f t="shared" si="0"/>
        <v>0</v>
      </c>
      <c r="M33" t="s">
        <v>33</v>
      </c>
      <c r="N33" s="5">
        <v>1</v>
      </c>
      <c r="O33" s="13">
        <v>0</v>
      </c>
      <c r="P33" s="4">
        <f t="shared" si="1"/>
        <v>0</v>
      </c>
      <c r="Q33" s="15">
        <f t="shared" si="2"/>
        <v>0</v>
      </c>
    </row>
    <row r="34" spans="1:17">
      <c r="A34" t="s">
        <v>2</v>
      </c>
      <c r="B34" s="17"/>
      <c r="C34" s="3">
        <f t="shared" si="3"/>
        <v>0</v>
      </c>
      <c r="D34" s="5">
        <v>1</v>
      </c>
      <c r="E34" s="4">
        <f t="shared" si="5"/>
        <v>0</v>
      </c>
      <c r="G34" t="s">
        <v>2</v>
      </c>
      <c r="H34" s="5">
        <v>1</v>
      </c>
      <c r="I34" s="13">
        <v>0</v>
      </c>
      <c r="J34" s="4">
        <f t="shared" si="4"/>
        <v>0</v>
      </c>
      <c r="K34" s="15">
        <f t="shared" si="0"/>
        <v>0</v>
      </c>
      <c r="M34" t="s">
        <v>2</v>
      </c>
      <c r="N34" s="5">
        <v>1</v>
      </c>
      <c r="O34" s="13">
        <v>0</v>
      </c>
      <c r="P34" s="4">
        <f t="shared" si="1"/>
        <v>0</v>
      </c>
      <c r="Q34" s="15">
        <f t="shared" si="2"/>
        <v>0</v>
      </c>
    </row>
    <row r="35" spans="1:17">
      <c r="A35" t="s">
        <v>40</v>
      </c>
      <c r="B35" s="17"/>
      <c r="C35" s="3">
        <f t="shared" si="3"/>
        <v>0</v>
      </c>
      <c r="D35" s="5">
        <v>1</v>
      </c>
      <c r="E35" s="4">
        <f t="shared" ref="E35" si="6">IFERROR($C$3*B35/D35*1000,0)</f>
        <v>0</v>
      </c>
      <c r="G35" t="s">
        <v>40</v>
      </c>
      <c r="H35" s="5">
        <v>1</v>
      </c>
      <c r="I35" s="13">
        <v>0</v>
      </c>
      <c r="J35" s="4">
        <f t="shared" si="4"/>
        <v>0</v>
      </c>
      <c r="K35" s="15">
        <f t="shared" si="0"/>
        <v>0</v>
      </c>
      <c r="M35" t="s">
        <v>40</v>
      </c>
      <c r="N35" s="5">
        <v>1</v>
      </c>
      <c r="O35" s="13">
        <v>0</v>
      </c>
      <c r="P35" s="4">
        <f t="shared" si="1"/>
        <v>0</v>
      </c>
      <c r="Q35" s="15">
        <f t="shared" si="2"/>
        <v>0</v>
      </c>
    </row>
    <row r="36" spans="1:17">
      <c r="A36" t="s">
        <v>41</v>
      </c>
      <c r="B36" s="17"/>
      <c r="C36" s="3">
        <f t="shared" si="3"/>
        <v>0</v>
      </c>
      <c r="D36" s="5">
        <v>10</v>
      </c>
      <c r="E36" s="4">
        <f t="shared" si="5"/>
        <v>0</v>
      </c>
      <c r="G36" t="s">
        <v>41</v>
      </c>
      <c r="H36" s="5">
        <v>10</v>
      </c>
      <c r="I36" s="13">
        <v>0</v>
      </c>
      <c r="J36" s="4">
        <f t="shared" si="4"/>
        <v>0</v>
      </c>
      <c r="K36" s="15">
        <f t="shared" si="0"/>
        <v>0</v>
      </c>
      <c r="M36" t="s">
        <v>41</v>
      </c>
      <c r="N36" s="5">
        <v>10</v>
      </c>
      <c r="O36" s="13">
        <v>0</v>
      </c>
      <c r="P36" s="4">
        <f t="shared" si="1"/>
        <v>0</v>
      </c>
      <c r="Q36" s="15">
        <f t="shared" si="2"/>
        <v>0</v>
      </c>
    </row>
    <row r="37" spans="1:17">
      <c r="A37" t="s">
        <v>42</v>
      </c>
      <c r="B37" s="17"/>
      <c r="C37" s="3">
        <f>B37*$C$3</f>
        <v>0</v>
      </c>
      <c r="D37" s="5">
        <v>1</v>
      </c>
      <c r="E37" s="4">
        <f t="shared" si="5"/>
        <v>0</v>
      </c>
      <c r="G37" t="s">
        <v>42</v>
      </c>
      <c r="H37" s="5">
        <v>1</v>
      </c>
      <c r="I37" s="13">
        <v>0</v>
      </c>
      <c r="J37" s="4">
        <f t="shared" si="4"/>
        <v>0</v>
      </c>
      <c r="K37" s="15">
        <f t="shared" si="0"/>
        <v>0</v>
      </c>
      <c r="M37" t="s">
        <v>42</v>
      </c>
      <c r="N37" s="5">
        <v>1</v>
      </c>
      <c r="O37" s="13">
        <v>0</v>
      </c>
      <c r="P37" s="4">
        <f t="shared" si="1"/>
        <v>0</v>
      </c>
      <c r="Q37" s="15">
        <f t="shared" si="2"/>
        <v>0</v>
      </c>
    </row>
    <row r="38" spans="1:17">
      <c r="A38" t="s">
        <v>43</v>
      </c>
      <c r="B38" s="17"/>
      <c r="C38" s="3">
        <f t="shared" si="3"/>
        <v>0</v>
      </c>
      <c r="D38" s="5">
        <v>10</v>
      </c>
      <c r="E38" s="4">
        <f t="shared" si="5"/>
        <v>0</v>
      </c>
      <c r="G38" t="s">
        <v>43</v>
      </c>
      <c r="H38" s="5">
        <v>10</v>
      </c>
      <c r="I38" s="13">
        <v>0</v>
      </c>
      <c r="J38" s="4">
        <f t="shared" si="4"/>
        <v>0</v>
      </c>
      <c r="K38" s="15">
        <f t="shared" si="0"/>
        <v>0</v>
      </c>
      <c r="M38" t="s">
        <v>43</v>
      </c>
      <c r="N38" s="5">
        <v>10</v>
      </c>
      <c r="O38" s="13">
        <v>0</v>
      </c>
      <c r="P38" s="4">
        <f t="shared" si="1"/>
        <v>0</v>
      </c>
      <c r="Q38" s="15">
        <f t="shared" si="2"/>
        <v>0</v>
      </c>
    </row>
    <row r="39" spans="1:17">
      <c r="A39" t="s">
        <v>22</v>
      </c>
      <c r="B39" s="17"/>
      <c r="C39" s="3">
        <f t="shared" si="3"/>
        <v>0</v>
      </c>
      <c r="D39" s="5">
        <v>10</v>
      </c>
      <c r="E39" s="4">
        <f t="shared" si="5"/>
        <v>0</v>
      </c>
      <c r="G39" t="s">
        <v>22</v>
      </c>
      <c r="H39" s="5">
        <v>10</v>
      </c>
      <c r="I39" s="13">
        <v>0</v>
      </c>
      <c r="J39" s="4">
        <f t="shared" si="4"/>
        <v>0</v>
      </c>
      <c r="K39" s="15">
        <f t="shared" si="0"/>
        <v>0</v>
      </c>
      <c r="M39" t="s">
        <v>22</v>
      </c>
      <c r="N39" s="5">
        <v>10</v>
      </c>
      <c r="O39" s="13">
        <v>0</v>
      </c>
      <c r="P39" s="4">
        <f t="shared" si="1"/>
        <v>0</v>
      </c>
      <c r="Q39" s="15">
        <f t="shared" si="2"/>
        <v>0</v>
      </c>
    </row>
    <row r="40" spans="1:17">
      <c r="A40" t="s">
        <v>25</v>
      </c>
      <c r="B40" s="17"/>
      <c r="C40" s="3">
        <f t="shared" ref="C40:C50" si="7">B40*$C$3</f>
        <v>0</v>
      </c>
      <c r="D40" s="5">
        <v>10</v>
      </c>
      <c r="E40" s="4">
        <f t="shared" ref="E40:E50" si="8">IFERROR($C$3*B40/D40*1000,0)</f>
        <v>0</v>
      </c>
      <c r="G40" t="s">
        <v>25</v>
      </c>
      <c r="H40" s="5">
        <v>10</v>
      </c>
      <c r="I40" s="13">
        <v>0</v>
      </c>
      <c r="J40" s="4">
        <f t="shared" si="4"/>
        <v>0</v>
      </c>
      <c r="K40" s="15">
        <f t="shared" si="0"/>
        <v>0</v>
      </c>
      <c r="M40" t="s">
        <v>25</v>
      </c>
      <c r="N40" s="5">
        <v>10</v>
      </c>
      <c r="O40" s="13">
        <v>0</v>
      </c>
      <c r="P40" s="4">
        <f t="shared" si="1"/>
        <v>0</v>
      </c>
      <c r="Q40" s="15">
        <f t="shared" si="2"/>
        <v>0</v>
      </c>
    </row>
    <row r="41" spans="1:17">
      <c r="B41" s="17"/>
      <c r="C41" s="3">
        <f t="shared" si="7"/>
        <v>0</v>
      </c>
      <c r="D41" s="5"/>
      <c r="E41" s="4">
        <f t="shared" si="8"/>
        <v>0</v>
      </c>
      <c r="H41" s="5"/>
      <c r="I41" s="13">
        <v>0</v>
      </c>
      <c r="J41" s="4">
        <f t="shared" si="4"/>
        <v>0</v>
      </c>
      <c r="K41" s="15">
        <f t="shared" si="0"/>
        <v>0</v>
      </c>
      <c r="N41" s="5"/>
      <c r="O41" s="13">
        <v>0</v>
      </c>
      <c r="P41" s="4">
        <f t="shared" si="1"/>
        <v>0</v>
      </c>
      <c r="Q41" s="15">
        <f t="shared" si="2"/>
        <v>0</v>
      </c>
    </row>
    <row r="42" spans="1:17">
      <c r="B42" s="17"/>
      <c r="C42" s="3">
        <f t="shared" si="7"/>
        <v>0</v>
      </c>
      <c r="D42" s="5"/>
      <c r="E42" s="4">
        <f t="shared" si="8"/>
        <v>0</v>
      </c>
      <c r="H42" s="5"/>
      <c r="I42" s="13">
        <v>0</v>
      </c>
      <c r="J42" s="4">
        <f t="shared" si="4"/>
        <v>0</v>
      </c>
      <c r="K42" s="15">
        <f t="shared" si="0"/>
        <v>0</v>
      </c>
      <c r="N42" s="5"/>
      <c r="O42" s="13">
        <v>0</v>
      </c>
      <c r="P42" s="4">
        <f t="shared" si="1"/>
        <v>0</v>
      </c>
      <c r="Q42" s="15">
        <f t="shared" si="2"/>
        <v>0</v>
      </c>
    </row>
    <row r="43" spans="1:17">
      <c r="B43" s="17"/>
      <c r="C43" s="3">
        <f t="shared" si="7"/>
        <v>0</v>
      </c>
      <c r="D43" s="5"/>
      <c r="E43" s="4">
        <f t="shared" si="8"/>
        <v>0</v>
      </c>
      <c r="H43" s="5"/>
      <c r="I43" s="13">
        <v>0</v>
      </c>
      <c r="J43" s="4">
        <f t="shared" si="4"/>
        <v>0</v>
      </c>
      <c r="K43" s="15">
        <f t="shared" si="0"/>
        <v>0</v>
      </c>
      <c r="N43" s="5"/>
      <c r="O43" s="13">
        <v>0</v>
      </c>
      <c r="P43" s="4">
        <f t="shared" si="1"/>
        <v>0</v>
      </c>
      <c r="Q43" s="15">
        <f t="shared" si="2"/>
        <v>0</v>
      </c>
    </row>
    <row r="44" spans="1:17">
      <c r="B44" s="17"/>
      <c r="C44" s="3">
        <f t="shared" si="7"/>
        <v>0</v>
      </c>
      <c r="D44" s="5"/>
      <c r="E44" s="4">
        <f t="shared" si="8"/>
        <v>0</v>
      </c>
      <c r="H44" s="5"/>
      <c r="I44" s="13">
        <v>0</v>
      </c>
      <c r="J44" s="4">
        <f t="shared" si="4"/>
        <v>0</v>
      </c>
      <c r="K44" s="15">
        <f t="shared" si="0"/>
        <v>0</v>
      </c>
      <c r="N44" s="5"/>
      <c r="O44" s="13">
        <v>0</v>
      </c>
      <c r="P44" s="4">
        <f t="shared" si="1"/>
        <v>0</v>
      </c>
      <c r="Q44" s="15">
        <f t="shared" si="2"/>
        <v>0</v>
      </c>
    </row>
    <row r="45" spans="1:17">
      <c r="B45" s="17"/>
      <c r="C45" s="3">
        <f t="shared" si="7"/>
        <v>0</v>
      </c>
      <c r="D45" s="5"/>
      <c r="E45" s="4">
        <f t="shared" si="8"/>
        <v>0</v>
      </c>
      <c r="H45" s="5"/>
      <c r="I45" s="13">
        <v>0</v>
      </c>
      <c r="J45" s="4">
        <f t="shared" si="4"/>
        <v>0</v>
      </c>
      <c r="K45" s="15">
        <f t="shared" si="0"/>
        <v>0</v>
      </c>
      <c r="N45" s="5"/>
      <c r="O45" s="13">
        <v>0</v>
      </c>
      <c r="P45" s="4">
        <f t="shared" si="1"/>
        <v>0</v>
      </c>
      <c r="Q45" s="15">
        <f t="shared" si="2"/>
        <v>0</v>
      </c>
    </row>
    <row r="46" spans="1:17">
      <c r="B46" s="17"/>
      <c r="C46" s="3">
        <f t="shared" si="7"/>
        <v>0</v>
      </c>
      <c r="D46" s="5"/>
      <c r="E46" s="4">
        <f t="shared" si="8"/>
        <v>0</v>
      </c>
      <c r="H46" s="5"/>
      <c r="I46" s="13">
        <v>0</v>
      </c>
      <c r="J46" s="4">
        <f t="shared" si="4"/>
        <v>0</v>
      </c>
      <c r="K46" s="15">
        <f t="shared" si="0"/>
        <v>0</v>
      </c>
      <c r="N46" s="5"/>
      <c r="O46" s="13">
        <v>0</v>
      </c>
      <c r="P46" s="4">
        <f t="shared" si="1"/>
        <v>0</v>
      </c>
      <c r="Q46" s="15">
        <f t="shared" si="2"/>
        <v>0</v>
      </c>
    </row>
    <row r="47" spans="1:17">
      <c r="B47" s="17"/>
      <c r="C47" s="3">
        <f t="shared" si="7"/>
        <v>0</v>
      </c>
      <c r="D47" s="5"/>
      <c r="E47" s="4">
        <f t="shared" si="8"/>
        <v>0</v>
      </c>
      <c r="H47" s="5"/>
      <c r="I47" s="13">
        <v>0</v>
      </c>
      <c r="J47" s="4">
        <f t="shared" si="4"/>
        <v>0</v>
      </c>
      <c r="K47" s="15">
        <f t="shared" si="0"/>
        <v>0</v>
      </c>
      <c r="N47" s="5"/>
      <c r="O47" s="13">
        <v>0</v>
      </c>
      <c r="P47" s="4">
        <f t="shared" si="1"/>
        <v>0</v>
      </c>
      <c r="Q47" s="15">
        <f t="shared" si="2"/>
        <v>0</v>
      </c>
    </row>
    <row r="48" spans="1:17">
      <c r="B48" s="17"/>
      <c r="C48" s="3">
        <f t="shared" si="7"/>
        <v>0</v>
      </c>
      <c r="D48" s="5"/>
      <c r="E48" s="4">
        <f t="shared" si="8"/>
        <v>0</v>
      </c>
      <c r="H48" s="5"/>
      <c r="I48" s="13">
        <v>0</v>
      </c>
      <c r="J48" s="4">
        <f t="shared" si="4"/>
        <v>0</v>
      </c>
      <c r="K48" s="15">
        <f t="shared" si="0"/>
        <v>0</v>
      </c>
      <c r="N48" s="5"/>
      <c r="O48" s="13">
        <v>0</v>
      </c>
      <c r="P48" s="4">
        <f t="shared" si="1"/>
        <v>0</v>
      </c>
      <c r="Q48" s="15">
        <f t="shared" si="2"/>
        <v>0</v>
      </c>
    </row>
    <row r="49" spans="2:17">
      <c r="B49" s="17"/>
      <c r="C49" s="3">
        <f t="shared" si="7"/>
        <v>0</v>
      </c>
      <c r="D49" s="5"/>
      <c r="E49" s="4">
        <f t="shared" si="8"/>
        <v>0</v>
      </c>
      <c r="H49" s="5"/>
      <c r="I49" s="13">
        <v>0</v>
      </c>
      <c r="J49" s="4">
        <f t="shared" si="4"/>
        <v>0</v>
      </c>
      <c r="K49" s="15">
        <f t="shared" si="0"/>
        <v>0</v>
      </c>
      <c r="N49" s="5"/>
      <c r="O49" s="13">
        <v>0</v>
      </c>
      <c r="P49" s="4">
        <f t="shared" si="1"/>
        <v>0</v>
      </c>
      <c r="Q49" s="15">
        <f t="shared" si="2"/>
        <v>0</v>
      </c>
    </row>
    <row r="50" spans="2:17">
      <c r="B50" s="17"/>
      <c r="C50" s="3">
        <f t="shared" si="7"/>
        <v>0</v>
      </c>
      <c r="D50" s="5"/>
      <c r="E50" s="4">
        <f t="shared" si="8"/>
        <v>0</v>
      </c>
      <c r="H50" s="5"/>
      <c r="I50" s="13">
        <v>0</v>
      </c>
      <c r="J50" s="4">
        <f t="shared" si="4"/>
        <v>0</v>
      </c>
      <c r="K50" s="15">
        <f t="shared" si="0"/>
        <v>0</v>
      </c>
      <c r="N50" s="5"/>
      <c r="O50" s="13">
        <v>0</v>
      </c>
      <c r="P50" s="4">
        <f t="shared" si="1"/>
        <v>0</v>
      </c>
      <c r="Q50" s="15">
        <f t="shared" si="2"/>
        <v>0</v>
      </c>
    </row>
    <row r="51" spans="2:17">
      <c r="B51" s="17"/>
      <c r="C51" s="3">
        <f>B51*$C$3</f>
        <v>0</v>
      </c>
      <c r="D51" s="5"/>
      <c r="E51" s="4">
        <f>IFERROR($C$3*B51/D51*1000,0)</f>
        <v>0</v>
      </c>
      <c r="H51" s="5"/>
      <c r="I51" s="13">
        <v>0</v>
      </c>
      <c r="J51" s="4">
        <f t="shared" si="4"/>
        <v>0</v>
      </c>
      <c r="K51" s="15">
        <f t="shared" si="0"/>
        <v>0</v>
      </c>
      <c r="N51" s="5"/>
      <c r="O51" s="13">
        <v>0</v>
      </c>
      <c r="P51" s="4">
        <f t="shared" si="1"/>
        <v>0</v>
      </c>
      <c r="Q51" s="15">
        <f t="shared" si="2"/>
        <v>0</v>
      </c>
    </row>
    <row r="52" spans="2:17">
      <c r="B52" s="2"/>
      <c r="C52" s="3"/>
      <c r="D52" s="5"/>
      <c r="E52" s="4"/>
      <c r="H52" s="5" t="s">
        <v>49</v>
      </c>
      <c r="I52" s="13">
        <f>SUM(I7:I51)</f>
        <v>146</v>
      </c>
      <c r="J52" s="4"/>
      <c r="K52" s="13">
        <f>SUM(K7:K51)</f>
        <v>22.668333333333329</v>
      </c>
      <c r="N52" s="5" t="s">
        <v>49</v>
      </c>
      <c r="O52" s="13">
        <f>SUM(O7:O51)</f>
        <v>12.2</v>
      </c>
      <c r="P52" s="4"/>
      <c r="Q52" s="13">
        <f>SUM(Q7:Q51)</f>
        <v>47.622950819672141</v>
      </c>
    </row>
    <row r="53" spans="2:17">
      <c r="B53" s="2"/>
      <c r="C53" s="3"/>
      <c r="D53" s="5"/>
      <c r="E53" s="4"/>
    </row>
  </sheetData>
  <mergeCells count="2">
    <mergeCell ref="A1:E1"/>
    <mergeCell ref="A2:E2"/>
  </mergeCells>
  <pageMargins left="0.7" right="0.7" top="0.75" bottom="0.75" header="0.3" footer="0.3"/>
  <pageSetup scale="77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mcotherman</dc:creator>
  <cp:lastModifiedBy>RICHARD STEPHENS</cp:lastModifiedBy>
  <cp:lastPrinted>2016-03-26T15:41:23Z</cp:lastPrinted>
  <dcterms:created xsi:type="dcterms:W3CDTF">2015-11-25T04:39:39Z</dcterms:created>
  <dcterms:modified xsi:type="dcterms:W3CDTF">2016-06-16T05:09:16Z</dcterms:modified>
</cp:coreProperties>
</file>