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3176"/>
  </bookViews>
  <sheets>
    <sheet name="Calculator" sheetId="1" r:id="rId1"/>
    <sheet name="Sheet4" sheetId="2" r:id="rId2"/>
  </sheets>
  <calcPr calcId="145621"/>
</workbook>
</file>

<file path=xl/calcChain.xml><?xml version="1.0" encoding="utf-8"?>
<calcChain xmlns="http://schemas.openxmlformats.org/spreadsheetml/2006/main">
  <c r="F9" i="1" l="1"/>
  <c r="F13" i="2" s="1"/>
  <c r="E11" i="2"/>
  <c r="E6" i="2" l="1"/>
  <c r="E7" i="2"/>
  <c r="E13" i="2" s="1"/>
  <c r="E8" i="2"/>
  <c r="D15" i="2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E9" i="2" l="1"/>
  <c r="H13" i="2"/>
  <c r="D11" i="1" s="1"/>
  <c r="N13" i="2"/>
  <c r="O13" i="2" s="1"/>
  <c r="I13" i="2"/>
  <c r="F14" i="2" l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G13" i="2"/>
  <c r="J13" i="2"/>
  <c r="L13" i="2" s="1"/>
  <c r="K13" i="2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G14" i="2" l="1"/>
  <c r="E14" i="2" s="1"/>
  <c r="B11" i="1"/>
  <c r="C11" i="1"/>
  <c r="F11" i="1"/>
  <c r="M13" i="2"/>
  <c r="E11" i="1" s="1"/>
  <c r="K14" i="2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N14" i="2" l="1"/>
  <c r="O14" i="2" s="1"/>
  <c r="H14" i="2"/>
  <c r="C81" i="1"/>
  <c r="K84" i="2"/>
  <c r="K85" i="2" s="1"/>
  <c r="K86" i="2" s="1"/>
  <c r="K87" i="2" s="1"/>
  <c r="K88" i="2" s="1"/>
  <c r="K89" i="2" s="1"/>
  <c r="K90" i="2" s="1"/>
  <c r="K91" i="2" s="1"/>
  <c r="K92" i="2" s="1"/>
  <c r="D12" i="1" l="1"/>
  <c r="J14" i="2"/>
  <c r="L14" i="2" l="1"/>
  <c r="G15" i="2"/>
  <c r="F12" i="1"/>
  <c r="B12" i="1"/>
  <c r="C12" i="1"/>
  <c r="M14" i="2" l="1"/>
  <c r="E12" i="1" s="1"/>
  <c r="E15" i="2"/>
  <c r="N15" i="2" l="1"/>
  <c r="O15" i="2" s="1"/>
  <c r="H15" i="2"/>
  <c r="J15" i="2" l="1"/>
  <c r="D13" i="1"/>
  <c r="B13" i="1" l="1"/>
  <c r="C13" i="1"/>
  <c r="F13" i="1"/>
  <c r="G16" i="2"/>
  <c r="L15" i="2"/>
  <c r="M15" i="2" l="1"/>
  <c r="E13" i="1" s="1"/>
  <c r="E16" i="2"/>
  <c r="N16" i="2" l="1"/>
  <c r="O16" i="2" s="1"/>
  <c r="H16" i="2"/>
  <c r="D14" i="1" l="1"/>
  <c r="J16" i="2"/>
  <c r="B14" i="1" l="1"/>
  <c r="C14" i="1"/>
  <c r="F14" i="1"/>
  <c r="G17" i="2"/>
  <c r="L16" i="2"/>
  <c r="E17" i="2" l="1"/>
  <c r="M16" i="2"/>
  <c r="E14" i="1" s="1"/>
  <c r="N17" i="2" l="1"/>
  <c r="O17" i="2" s="1"/>
  <c r="H17" i="2"/>
  <c r="J17" i="2" l="1"/>
  <c r="D15" i="1"/>
  <c r="G18" i="2" l="1"/>
  <c r="L17" i="2"/>
  <c r="F15" i="1"/>
  <c r="B15" i="1"/>
  <c r="C15" i="1"/>
  <c r="E18" i="2" l="1"/>
  <c r="M17" i="2"/>
  <c r="E15" i="1" s="1"/>
  <c r="N18" i="2" l="1"/>
  <c r="O18" i="2" s="1"/>
  <c r="H18" i="2"/>
  <c r="D16" i="1" l="1"/>
  <c r="J18" i="2"/>
  <c r="B16" i="1" l="1"/>
  <c r="C16" i="1"/>
  <c r="F16" i="1"/>
  <c r="G19" i="2"/>
  <c r="L18" i="2"/>
  <c r="M18" i="2" l="1"/>
  <c r="E16" i="1" s="1"/>
  <c r="E19" i="2"/>
  <c r="N19" i="2" l="1"/>
  <c r="O19" i="2" s="1"/>
  <c r="H19" i="2"/>
  <c r="D17" i="1" l="1"/>
  <c r="J19" i="2"/>
  <c r="C17" i="1" l="1"/>
  <c r="F17" i="1"/>
  <c r="B17" i="1"/>
  <c r="L19" i="2"/>
  <c r="G20" i="2"/>
  <c r="M19" i="2" l="1"/>
  <c r="E17" i="1" s="1"/>
  <c r="E20" i="2"/>
  <c r="N20" i="2" l="1"/>
  <c r="O20" i="2" s="1"/>
  <c r="H20" i="2"/>
  <c r="J20" i="2" l="1"/>
  <c r="D18" i="1"/>
  <c r="L20" i="2" l="1"/>
  <c r="G21" i="2"/>
  <c r="F18" i="1"/>
  <c r="B18" i="1"/>
  <c r="C18" i="1"/>
  <c r="M20" i="2" l="1"/>
  <c r="E18" i="1" s="1"/>
  <c r="E21" i="2"/>
  <c r="N21" i="2" l="1"/>
  <c r="O21" i="2" s="1"/>
  <c r="H21" i="2"/>
  <c r="J21" i="2" l="1"/>
  <c r="D19" i="1"/>
  <c r="B19" i="1" l="1"/>
  <c r="C19" i="1"/>
  <c r="F19" i="1"/>
  <c r="G22" i="2"/>
  <c r="L21" i="2"/>
  <c r="E22" i="2" l="1"/>
  <c r="M21" i="2"/>
  <c r="E19" i="1" s="1"/>
  <c r="N22" i="2" l="1"/>
  <c r="O22" i="2" s="1"/>
  <c r="H22" i="2"/>
  <c r="D20" i="1" l="1"/>
  <c r="J22" i="2"/>
  <c r="G23" i="2" l="1"/>
  <c r="L22" i="2"/>
  <c r="F20" i="1"/>
  <c r="B20" i="1"/>
  <c r="C20" i="1"/>
  <c r="M22" i="2" l="1"/>
  <c r="E20" i="1" s="1"/>
  <c r="E23" i="2"/>
  <c r="N23" i="2" l="1"/>
  <c r="O23" i="2" s="1"/>
  <c r="H23" i="2"/>
  <c r="J23" i="2" l="1"/>
  <c r="D21" i="1"/>
  <c r="B21" i="1" l="1"/>
  <c r="C21" i="1"/>
  <c r="F21" i="1"/>
  <c r="L23" i="2"/>
  <c r="G24" i="2"/>
  <c r="E24" i="2" l="1"/>
  <c r="M23" i="2"/>
  <c r="E21" i="1" s="1"/>
  <c r="N24" i="2" l="1"/>
  <c r="O24" i="2" s="1"/>
  <c r="H24" i="2"/>
  <c r="D22" i="1" l="1"/>
  <c r="J24" i="2"/>
  <c r="L24" i="2" l="1"/>
  <c r="G25" i="2"/>
  <c r="B22" i="1"/>
  <c r="C22" i="1"/>
  <c r="F22" i="1"/>
  <c r="E25" i="2" l="1"/>
  <c r="M24" i="2"/>
  <c r="E22" i="1" s="1"/>
  <c r="N25" i="2" l="1"/>
  <c r="O25" i="2" s="1"/>
  <c r="H25" i="2"/>
  <c r="J25" i="2" l="1"/>
  <c r="D23" i="1"/>
  <c r="F23" i="1" l="1"/>
  <c r="B23" i="1"/>
  <c r="C23" i="1"/>
  <c r="G26" i="2"/>
  <c r="L25" i="2"/>
  <c r="M25" i="2" l="1"/>
  <c r="E23" i="1" s="1"/>
  <c r="E26" i="2"/>
  <c r="N26" i="2" l="1"/>
  <c r="O26" i="2" s="1"/>
  <c r="H26" i="2"/>
  <c r="D24" i="1" l="1"/>
  <c r="J26" i="2"/>
  <c r="G27" i="2" l="1"/>
  <c r="L26" i="2"/>
  <c r="B24" i="1"/>
  <c r="C24" i="1"/>
  <c r="F24" i="1"/>
  <c r="M26" i="2" l="1"/>
  <c r="E24" i="1" s="1"/>
  <c r="E27" i="2"/>
  <c r="N27" i="2" l="1"/>
  <c r="O27" i="2" s="1"/>
  <c r="H27" i="2"/>
  <c r="D25" i="1" l="1"/>
  <c r="J27" i="2"/>
  <c r="G28" i="2" l="1"/>
  <c r="L27" i="2"/>
  <c r="C25" i="1"/>
  <c r="F25" i="1"/>
  <c r="B25" i="1"/>
  <c r="M27" i="2" l="1"/>
  <c r="E25" i="1" s="1"/>
  <c r="E28" i="2"/>
  <c r="N28" i="2" l="1"/>
  <c r="O28" i="2" s="1"/>
  <c r="H28" i="2"/>
  <c r="J28" i="2" l="1"/>
  <c r="D26" i="1"/>
  <c r="F26" i="1" l="1"/>
  <c r="B26" i="1"/>
  <c r="C26" i="1"/>
  <c r="G29" i="2"/>
  <c r="L28" i="2"/>
  <c r="E29" i="2" l="1"/>
  <c r="M28" i="2"/>
  <c r="E26" i="1" s="1"/>
  <c r="N29" i="2" l="1"/>
  <c r="O29" i="2" s="1"/>
  <c r="H29" i="2"/>
  <c r="J29" i="2" l="1"/>
  <c r="D27" i="1"/>
  <c r="B27" i="1" l="1"/>
  <c r="C27" i="1"/>
  <c r="F27" i="1"/>
  <c r="G30" i="2"/>
  <c r="L29" i="2"/>
  <c r="E30" i="2" l="1"/>
  <c r="M29" i="2"/>
  <c r="E27" i="1" s="1"/>
  <c r="N30" i="2" l="1"/>
  <c r="O30" i="2" s="1"/>
  <c r="H30" i="2"/>
  <c r="D28" i="1" l="1"/>
  <c r="J30" i="2"/>
  <c r="G31" i="2" l="1"/>
  <c r="L30" i="2"/>
  <c r="F28" i="1"/>
  <c r="B28" i="1"/>
  <c r="C28" i="1"/>
  <c r="M30" i="2" l="1"/>
  <c r="E28" i="1" s="1"/>
  <c r="E31" i="2"/>
  <c r="N31" i="2" l="1"/>
  <c r="O31" i="2" s="1"/>
  <c r="H31" i="2"/>
  <c r="J31" i="2" l="1"/>
  <c r="D29" i="1"/>
  <c r="B29" i="1" l="1"/>
  <c r="C29" i="1"/>
  <c r="F29" i="1"/>
  <c r="G32" i="2"/>
  <c r="L31" i="2"/>
  <c r="M31" i="2" l="1"/>
  <c r="E29" i="1" s="1"/>
  <c r="E32" i="2"/>
  <c r="N32" i="2" l="1"/>
  <c r="O32" i="2" s="1"/>
  <c r="H32" i="2"/>
  <c r="D30" i="1" l="1"/>
  <c r="J32" i="2"/>
  <c r="G33" i="2" l="1"/>
  <c r="L32" i="2"/>
  <c r="B30" i="1"/>
  <c r="C30" i="1"/>
  <c r="F30" i="1"/>
  <c r="M32" i="2" l="1"/>
  <c r="E30" i="1" s="1"/>
  <c r="E33" i="2"/>
  <c r="N33" i="2" l="1"/>
  <c r="O33" i="2" s="1"/>
  <c r="H33" i="2"/>
  <c r="J33" i="2" l="1"/>
  <c r="D31" i="1"/>
  <c r="F31" i="1" l="1"/>
  <c r="B31" i="1"/>
  <c r="C31" i="1"/>
  <c r="L33" i="2"/>
  <c r="G34" i="2"/>
  <c r="E34" i="2" l="1"/>
  <c r="M33" i="2"/>
  <c r="E31" i="1" s="1"/>
  <c r="N34" i="2" l="1"/>
  <c r="O34" i="2" s="1"/>
  <c r="H34" i="2"/>
  <c r="D32" i="1" l="1"/>
  <c r="J34" i="2"/>
  <c r="G35" i="2" l="1"/>
  <c r="L34" i="2"/>
  <c r="B32" i="1"/>
  <c r="C32" i="1"/>
  <c r="F32" i="1"/>
  <c r="M34" i="2" l="1"/>
  <c r="E32" i="1" s="1"/>
  <c r="E35" i="2"/>
  <c r="N35" i="2" l="1"/>
  <c r="O35" i="2" s="1"/>
  <c r="H35" i="2"/>
  <c r="D33" i="1" l="1"/>
  <c r="J35" i="2"/>
  <c r="L35" i="2" l="1"/>
  <c r="G36" i="2"/>
  <c r="C33" i="1"/>
  <c r="F33" i="1"/>
  <c r="B33" i="1"/>
  <c r="E36" i="2" l="1"/>
  <c r="M35" i="2"/>
  <c r="E33" i="1" s="1"/>
  <c r="N36" i="2" l="1"/>
  <c r="O36" i="2" s="1"/>
  <c r="H36" i="2"/>
  <c r="J36" i="2" l="1"/>
  <c r="D34" i="1"/>
  <c r="F34" i="1" l="1"/>
  <c r="B34" i="1"/>
  <c r="C34" i="1"/>
  <c r="G37" i="2"/>
  <c r="L36" i="2"/>
  <c r="M36" i="2" l="1"/>
  <c r="E34" i="1" s="1"/>
  <c r="E37" i="2"/>
  <c r="N37" i="2" l="1"/>
  <c r="O37" i="2" s="1"/>
  <c r="H37" i="2"/>
  <c r="D35" i="1" l="1"/>
  <c r="J37" i="2"/>
  <c r="L37" i="2" l="1"/>
  <c r="G38" i="2"/>
  <c r="B35" i="1"/>
  <c r="C35" i="1"/>
  <c r="F35" i="1"/>
  <c r="E38" i="2" l="1"/>
  <c r="M37" i="2"/>
  <c r="E35" i="1" s="1"/>
  <c r="H38" i="2" l="1"/>
  <c r="N38" i="2"/>
  <c r="O38" i="2" s="1"/>
  <c r="D36" i="1" l="1"/>
  <c r="J38" i="2"/>
  <c r="G39" i="2" l="1"/>
  <c r="L38" i="2"/>
  <c r="F36" i="1"/>
  <c r="B36" i="1"/>
  <c r="C36" i="1"/>
  <c r="M38" i="2" l="1"/>
  <c r="E36" i="1" s="1"/>
  <c r="E39" i="2"/>
  <c r="N39" i="2" l="1"/>
  <c r="O39" i="2" s="1"/>
  <c r="H39" i="2"/>
  <c r="D37" i="1" l="1"/>
  <c r="J39" i="2"/>
  <c r="L39" i="2" l="1"/>
  <c r="G40" i="2"/>
  <c r="B37" i="1"/>
  <c r="C37" i="1"/>
  <c r="F37" i="1"/>
  <c r="E40" i="2" l="1"/>
  <c r="M39" i="2"/>
  <c r="E37" i="1" s="1"/>
  <c r="H40" i="2" l="1"/>
  <c r="N40" i="2"/>
  <c r="O40" i="2" s="1"/>
  <c r="D38" i="1" l="1"/>
  <c r="J40" i="2"/>
  <c r="G41" i="2" l="1"/>
  <c r="L40" i="2"/>
  <c r="B38" i="1"/>
  <c r="C38" i="1"/>
  <c r="F38" i="1"/>
  <c r="M40" i="2" l="1"/>
  <c r="E38" i="1" s="1"/>
  <c r="E41" i="2"/>
  <c r="N41" i="2" l="1"/>
  <c r="O41" i="2" s="1"/>
  <c r="H41" i="2"/>
  <c r="D39" i="1" l="1"/>
  <c r="J41" i="2"/>
  <c r="L41" i="2" l="1"/>
  <c r="G42" i="2"/>
  <c r="F39" i="1"/>
  <c r="B39" i="1"/>
  <c r="C39" i="1"/>
  <c r="E42" i="2" l="1"/>
  <c r="M41" i="2"/>
  <c r="E39" i="1" s="1"/>
  <c r="H42" i="2" l="1"/>
  <c r="N42" i="2"/>
  <c r="O42" i="2" s="1"/>
  <c r="D40" i="1" l="1"/>
  <c r="J42" i="2"/>
  <c r="G43" i="2" l="1"/>
  <c r="L42" i="2"/>
  <c r="B40" i="1"/>
  <c r="C40" i="1"/>
  <c r="F40" i="1"/>
  <c r="M42" i="2" l="1"/>
  <c r="E40" i="1" s="1"/>
  <c r="E43" i="2"/>
  <c r="N43" i="2" l="1"/>
  <c r="O43" i="2" s="1"/>
  <c r="H43" i="2"/>
  <c r="D41" i="1" l="1"/>
  <c r="J43" i="2"/>
  <c r="L43" i="2" l="1"/>
  <c r="G44" i="2"/>
  <c r="C41" i="1"/>
  <c r="F41" i="1"/>
  <c r="B41" i="1"/>
  <c r="E44" i="2" l="1"/>
  <c r="M43" i="2"/>
  <c r="E41" i="1" s="1"/>
  <c r="H44" i="2" l="1"/>
  <c r="N44" i="2"/>
  <c r="O44" i="2" s="1"/>
  <c r="D42" i="1" l="1"/>
  <c r="J44" i="2"/>
  <c r="F42" i="1" l="1"/>
  <c r="B42" i="1"/>
  <c r="C42" i="1"/>
  <c r="L44" i="2"/>
  <c r="G45" i="2"/>
  <c r="E45" i="2" l="1"/>
  <c r="M44" i="2"/>
  <c r="E42" i="1" s="1"/>
  <c r="N45" i="2" l="1"/>
  <c r="O45" i="2" s="1"/>
  <c r="H45" i="2"/>
  <c r="D43" i="1" l="1"/>
  <c r="J45" i="2"/>
  <c r="G46" i="2" l="1"/>
  <c r="L45" i="2"/>
  <c r="B43" i="1"/>
  <c r="C43" i="1"/>
  <c r="F43" i="1"/>
  <c r="M45" i="2" l="1"/>
  <c r="E43" i="1" s="1"/>
  <c r="E46" i="2"/>
  <c r="H46" i="2" l="1"/>
  <c r="N46" i="2"/>
  <c r="O46" i="2" s="1"/>
  <c r="D44" i="1" l="1"/>
  <c r="J46" i="2"/>
  <c r="L46" i="2" l="1"/>
  <c r="G47" i="2"/>
  <c r="F44" i="1"/>
  <c r="B44" i="1"/>
  <c r="C44" i="1"/>
  <c r="E47" i="2" l="1"/>
  <c r="M46" i="2"/>
  <c r="E44" i="1" s="1"/>
  <c r="N47" i="2" l="1"/>
  <c r="O47" i="2" s="1"/>
  <c r="H47" i="2"/>
  <c r="D45" i="1" l="1"/>
  <c r="J47" i="2"/>
  <c r="L47" i="2" l="1"/>
  <c r="G48" i="2"/>
  <c r="B45" i="1"/>
  <c r="C45" i="1"/>
  <c r="F45" i="1"/>
  <c r="E48" i="2" l="1"/>
  <c r="M47" i="2"/>
  <c r="E45" i="1" s="1"/>
  <c r="H48" i="2" l="1"/>
  <c r="N48" i="2"/>
  <c r="O48" i="2" s="1"/>
  <c r="D46" i="1" l="1"/>
  <c r="J48" i="2"/>
  <c r="G49" i="2" l="1"/>
  <c r="L48" i="2"/>
  <c r="B46" i="1"/>
  <c r="C46" i="1"/>
  <c r="F46" i="1"/>
  <c r="M48" i="2" l="1"/>
  <c r="E46" i="1" s="1"/>
  <c r="E49" i="2"/>
  <c r="N49" i="2" l="1"/>
  <c r="O49" i="2" s="1"/>
  <c r="H49" i="2"/>
  <c r="D47" i="1" l="1"/>
  <c r="J49" i="2"/>
  <c r="L49" i="2" l="1"/>
  <c r="G50" i="2"/>
  <c r="F47" i="1"/>
  <c r="B47" i="1"/>
  <c r="C47" i="1"/>
  <c r="E50" i="2" l="1"/>
  <c r="M49" i="2"/>
  <c r="E47" i="1" s="1"/>
  <c r="H50" i="2" l="1"/>
  <c r="N50" i="2"/>
  <c r="O50" i="2" s="1"/>
  <c r="D48" i="1" l="1"/>
  <c r="J50" i="2"/>
  <c r="G51" i="2" l="1"/>
  <c r="L50" i="2"/>
  <c r="B48" i="1"/>
  <c r="C48" i="1"/>
  <c r="F48" i="1"/>
  <c r="M50" i="2" l="1"/>
  <c r="E48" i="1" s="1"/>
  <c r="E51" i="2"/>
  <c r="N51" i="2" l="1"/>
  <c r="O51" i="2" s="1"/>
  <c r="H51" i="2"/>
  <c r="D49" i="1" l="1"/>
  <c r="J51" i="2"/>
  <c r="L51" i="2" l="1"/>
  <c r="G52" i="2"/>
  <c r="C49" i="1"/>
  <c r="F49" i="1"/>
  <c r="B49" i="1"/>
  <c r="E52" i="2" l="1"/>
  <c r="M51" i="2"/>
  <c r="E49" i="1" s="1"/>
  <c r="H52" i="2" l="1"/>
  <c r="N52" i="2"/>
  <c r="O52" i="2" s="1"/>
  <c r="D50" i="1" l="1"/>
  <c r="J52" i="2"/>
  <c r="G53" i="2" l="1"/>
  <c r="L52" i="2"/>
  <c r="F50" i="1"/>
  <c r="B50" i="1"/>
  <c r="C50" i="1"/>
  <c r="M52" i="2" l="1"/>
  <c r="E50" i="1" s="1"/>
  <c r="E53" i="2"/>
  <c r="N53" i="2" l="1"/>
  <c r="O53" i="2" s="1"/>
  <c r="H53" i="2"/>
  <c r="D51" i="1" l="1"/>
  <c r="J53" i="2"/>
  <c r="L53" i="2" l="1"/>
  <c r="G54" i="2"/>
  <c r="B51" i="1"/>
  <c r="C51" i="1"/>
  <c r="F51" i="1"/>
  <c r="E54" i="2" l="1"/>
  <c r="M53" i="2"/>
  <c r="E51" i="1" s="1"/>
  <c r="H54" i="2" l="1"/>
  <c r="N54" i="2"/>
  <c r="O54" i="2" s="1"/>
  <c r="D52" i="1" l="1"/>
  <c r="J54" i="2"/>
  <c r="G55" i="2" l="1"/>
  <c r="L54" i="2"/>
  <c r="F52" i="1"/>
  <c r="B52" i="1"/>
  <c r="C52" i="1"/>
  <c r="M54" i="2" l="1"/>
  <c r="E52" i="1" s="1"/>
  <c r="E55" i="2"/>
  <c r="N55" i="2" l="1"/>
  <c r="O55" i="2" s="1"/>
  <c r="H55" i="2"/>
  <c r="D53" i="1" l="1"/>
  <c r="J55" i="2"/>
  <c r="L55" i="2" l="1"/>
  <c r="G56" i="2"/>
  <c r="B53" i="1"/>
  <c r="C53" i="1"/>
  <c r="F53" i="1"/>
  <c r="E56" i="2" l="1"/>
  <c r="M55" i="2"/>
  <c r="E53" i="1" s="1"/>
  <c r="H56" i="2" l="1"/>
  <c r="N56" i="2"/>
  <c r="O56" i="2" s="1"/>
  <c r="D54" i="1" l="1"/>
  <c r="J56" i="2"/>
  <c r="G57" i="2" l="1"/>
  <c r="L56" i="2"/>
  <c r="B54" i="1"/>
  <c r="C54" i="1"/>
  <c r="F54" i="1"/>
  <c r="M56" i="2" l="1"/>
  <c r="E54" i="1" s="1"/>
  <c r="E57" i="2"/>
  <c r="N57" i="2" l="1"/>
  <c r="O57" i="2" s="1"/>
  <c r="H57" i="2"/>
  <c r="D55" i="1" l="1"/>
  <c r="J57" i="2"/>
  <c r="L57" i="2" l="1"/>
  <c r="G58" i="2"/>
  <c r="F55" i="1"/>
  <c r="B55" i="1"/>
  <c r="C55" i="1"/>
  <c r="E58" i="2" l="1"/>
  <c r="M57" i="2"/>
  <c r="E55" i="1" s="1"/>
  <c r="H58" i="2" l="1"/>
  <c r="N58" i="2"/>
  <c r="O58" i="2" s="1"/>
  <c r="D56" i="1" l="1"/>
  <c r="J58" i="2"/>
  <c r="G59" i="2" l="1"/>
  <c r="L58" i="2"/>
  <c r="B56" i="1"/>
  <c r="C56" i="1"/>
  <c r="F56" i="1"/>
  <c r="M58" i="2" l="1"/>
  <c r="E56" i="1" s="1"/>
  <c r="E59" i="2"/>
  <c r="N59" i="2" l="1"/>
  <c r="O59" i="2" s="1"/>
  <c r="H59" i="2"/>
  <c r="D57" i="1" l="1"/>
  <c r="J59" i="2"/>
  <c r="L59" i="2" l="1"/>
  <c r="G60" i="2"/>
  <c r="C57" i="1"/>
  <c r="F57" i="1"/>
  <c r="B57" i="1"/>
  <c r="E60" i="2" l="1"/>
  <c r="M59" i="2"/>
  <c r="E57" i="1" s="1"/>
  <c r="H60" i="2" l="1"/>
  <c r="N60" i="2"/>
  <c r="O60" i="2" s="1"/>
  <c r="D58" i="1" l="1"/>
  <c r="J60" i="2"/>
  <c r="G61" i="2" l="1"/>
  <c r="L60" i="2"/>
  <c r="F58" i="1"/>
  <c r="B58" i="1"/>
  <c r="C58" i="1"/>
  <c r="M60" i="2" l="1"/>
  <c r="E58" i="1" s="1"/>
  <c r="E61" i="2"/>
  <c r="N61" i="2" l="1"/>
  <c r="O61" i="2" s="1"/>
  <c r="H61" i="2"/>
  <c r="D59" i="1" l="1"/>
  <c r="J61" i="2"/>
  <c r="L61" i="2" l="1"/>
  <c r="G62" i="2"/>
  <c r="B59" i="1"/>
  <c r="C59" i="1"/>
  <c r="F59" i="1"/>
  <c r="E62" i="2" l="1"/>
  <c r="M61" i="2"/>
  <c r="E59" i="1" s="1"/>
  <c r="H62" i="2" l="1"/>
  <c r="N62" i="2"/>
  <c r="O62" i="2" s="1"/>
  <c r="D60" i="1" l="1"/>
  <c r="J62" i="2"/>
  <c r="G63" i="2" l="1"/>
  <c r="L62" i="2"/>
  <c r="F60" i="1"/>
  <c r="B60" i="1"/>
  <c r="C60" i="1"/>
  <c r="M62" i="2" l="1"/>
  <c r="E60" i="1" s="1"/>
  <c r="E63" i="2"/>
  <c r="N63" i="2" l="1"/>
  <c r="O63" i="2" s="1"/>
  <c r="H63" i="2"/>
  <c r="D61" i="1" l="1"/>
  <c r="J63" i="2"/>
  <c r="L63" i="2" l="1"/>
  <c r="G64" i="2"/>
  <c r="B61" i="1"/>
  <c r="C61" i="1"/>
  <c r="F61" i="1"/>
  <c r="E64" i="2" l="1"/>
  <c r="M63" i="2"/>
  <c r="E61" i="1" s="1"/>
  <c r="H64" i="2" l="1"/>
  <c r="N64" i="2"/>
  <c r="O64" i="2" s="1"/>
  <c r="D62" i="1" l="1"/>
  <c r="J64" i="2"/>
  <c r="G65" i="2" l="1"/>
  <c r="L64" i="2"/>
  <c r="B62" i="1"/>
  <c r="C62" i="1"/>
  <c r="F62" i="1"/>
  <c r="M64" i="2" l="1"/>
  <c r="E62" i="1" s="1"/>
  <c r="E65" i="2"/>
  <c r="N65" i="2" l="1"/>
  <c r="O65" i="2" s="1"/>
  <c r="H65" i="2"/>
  <c r="D63" i="1" l="1"/>
  <c r="J65" i="2"/>
  <c r="L65" i="2" l="1"/>
  <c r="G66" i="2"/>
  <c r="F63" i="1"/>
  <c r="B63" i="1"/>
  <c r="C63" i="1"/>
  <c r="E66" i="2" l="1"/>
  <c r="M65" i="2"/>
  <c r="E63" i="1" s="1"/>
  <c r="H66" i="2" l="1"/>
  <c r="N66" i="2"/>
  <c r="O66" i="2" s="1"/>
  <c r="D64" i="1" l="1"/>
  <c r="J66" i="2"/>
  <c r="G67" i="2" l="1"/>
  <c r="L66" i="2"/>
  <c r="B64" i="1"/>
  <c r="C64" i="1"/>
  <c r="F64" i="1"/>
  <c r="M66" i="2" l="1"/>
  <c r="E64" i="1" s="1"/>
  <c r="E67" i="2"/>
  <c r="N67" i="2" l="1"/>
  <c r="O67" i="2" s="1"/>
  <c r="H67" i="2"/>
  <c r="D65" i="1" l="1"/>
  <c r="J67" i="2"/>
  <c r="L67" i="2" l="1"/>
  <c r="G68" i="2"/>
  <c r="C65" i="1"/>
  <c r="F65" i="1"/>
  <c r="B65" i="1"/>
  <c r="E68" i="2" l="1"/>
  <c r="M67" i="2"/>
  <c r="E65" i="1" s="1"/>
  <c r="H68" i="2" l="1"/>
  <c r="N68" i="2"/>
  <c r="O68" i="2" s="1"/>
  <c r="D66" i="1" l="1"/>
  <c r="J68" i="2"/>
  <c r="G69" i="2" l="1"/>
  <c r="L68" i="2"/>
  <c r="F66" i="1"/>
  <c r="B66" i="1"/>
  <c r="C66" i="1"/>
  <c r="M68" i="2" l="1"/>
  <c r="E66" i="1" s="1"/>
  <c r="E69" i="2"/>
  <c r="N69" i="2" l="1"/>
  <c r="O69" i="2" s="1"/>
  <c r="H69" i="2"/>
  <c r="D67" i="1" l="1"/>
  <c r="J69" i="2"/>
  <c r="L69" i="2" l="1"/>
  <c r="G70" i="2"/>
  <c r="B67" i="1"/>
  <c r="C67" i="1"/>
  <c r="F67" i="1"/>
  <c r="E70" i="2" l="1"/>
  <c r="M69" i="2"/>
  <c r="E67" i="1" s="1"/>
  <c r="H70" i="2" l="1"/>
  <c r="N70" i="2"/>
  <c r="O70" i="2" s="1"/>
  <c r="D68" i="1" l="1"/>
  <c r="J70" i="2"/>
  <c r="G71" i="2" l="1"/>
  <c r="L70" i="2"/>
  <c r="F68" i="1"/>
  <c r="B68" i="1"/>
  <c r="C68" i="1"/>
  <c r="M70" i="2" l="1"/>
  <c r="E68" i="1" s="1"/>
  <c r="E71" i="2"/>
  <c r="N71" i="2" l="1"/>
  <c r="O71" i="2" s="1"/>
  <c r="H71" i="2"/>
  <c r="D69" i="1" l="1"/>
  <c r="J71" i="2"/>
  <c r="L71" i="2" l="1"/>
  <c r="G72" i="2"/>
  <c r="B69" i="1"/>
  <c r="C69" i="1"/>
  <c r="F69" i="1"/>
  <c r="E72" i="2" l="1"/>
  <c r="M71" i="2"/>
  <c r="E69" i="1" s="1"/>
  <c r="H72" i="2" l="1"/>
  <c r="N72" i="2"/>
  <c r="O72" i="2" s="1"/>
  <c r="D70" i="1" l="1"/>
  <c r="J72" i="2"/>
  <c r="G73" i="2" l="1"/>
  <c r="L72" i="2"/>
  <c r="B70" i="1"/>
  <c r="C70" i="1"/>
  <c r="F70" i="1"/>
  <c r="M72" i="2" l="1"/>
  <c r="E70" i="1" s="1"/>
  <c r="E73" i="2"/>
  <c r="N73" i="2" l="1"/>
  <c r="O73" i="2" s="1"/>
  <c r="H73" i="2"/>
  <c r="D71" i="1" l="1"/>
  <c r="J73" i="2"/>
  <c r="L73" i="2" l="1"/>
  <c r="G74" i="2"/>
  <c r="F71" i="1"/>
  <c r="B71" i="1"/>
  <c r="C71" i="1"/>
  <c r="E74" i="2" l="1"/>
  <c r="M73" i="2"/>
  <c r="E71" i="1" s="1"/>
  <c r="H74" i="2" l="1"/>
  <c r="N74" i="2"/>
  <c r="O74" i="2" s="1"/>
  <c r="D72" i="1" l="1"/>
  <c r="J74" i="2"/>
  <c r="G75" i="2" l="1"/>
  <c r="L74" i="2"/>
  <c r="B72" i="1"/>
  <c r="C72" i="1"/>
  <c r="F72" i="1"/>
  <c r="M74" i="2" l="1"/>
  <c r="E72" i="1" s="1"/>
  <c r="E75" i="2"/>
  <c r="N75" i="2" l="1"/>
  <c r="O75" i="2" s="1"/>
  <c r="H75" i="2"/>
  <c r="D73" i="1" l="1"/>
  <c r="J75" i="2"/>
  <c r="L75" i="2" l="1"/>
  <c r="G76" i="2"/>
  <c r="C73" i="1"/>
  <c r="F73" i="1"/>
  <c r="B73" i="1"/>
  <c r="E76" i="2" l="1"/>
  <c r="M75" i="2"/>
  <c r="E73" i="1" s="1"/>
  <c r="N76" i="2" l="1"/>
  <c r="O76" i="2" s="1"/>
  <c r="H76" i="2"/>
  <c r="D74" i="1" l="1"/>
  <c r="J76" i="2"/>
  <c r="G77" i="2" l="1"/>
  <c r="L76" i="2"/>
  <c r="F74" i="1"/>
  <c r="B74" i="1"/>
  <c r="C74" i="1"/>
  <c r="M76" i="2" l="1"/>
  <c r="E74" i="1" s="1"/>
  <c r="E77" i="2"/>
  <c r="H77" i="2" l="1"/>
  <c r="N77" i="2"/>
  <c r="O77" i="2" s="1"/>
  <c r="D75" i="1" l="1"/>
  <c r="J77" i="2"/>
  <c r="L77" i="2" l="1"/>
  <c r="G78" i="2"/>
  <c r="B75" i="1"/>
  <c r="C75" i="1"/>
  <c r="F75" i="1"/>
  <c r="E78" i="2" l="1"/>
  <c r="M77" i="2"/>
  <c r="E75" i="1" s="1"/>
  <c r="H78" i="2" l="1"/>
  <c r="N78" i="2"/>
  <c r="O78" i="2" s="1"/>
  <c r="D76" i="1" l="1"/>
  <c r="J78" i="2"/>
  <c r="G79" i="2" l="1"/>
  <c r="L78" i="2"/>
  <c r="F76" i="1"/>
  <c r="B76" i="1"/>
  <c r="C76" i="1"/>
  <c r="M78" i="2" l="1"/>
  <c r="E76" i="1" s="1"/>
  <c r="E79" i="2"/>
  <c r="H79" i="2" l="1"/>
  <c r="N79" i="2"/>
  <c r="O79" i="2" s="1"/>
  <c r="D77" i="1" l="1"/>
  <c r="J79" i="2"/>
  <c r="L79" i="2" l="1"/>
  <c r="G80" i="2"/>
  <c r="B77" i="1"/>
  <c r="C77" i="1"/>
  <c r="F77" i="1"/>
  <c r="E80" i="2" l="1"/>
  <c r="M79" i="2"/>
  <c r="E77" i="1" s="1"/>
  <c r="H80" i="2" l="1"/>
  <c r="N80" i="2"/>
  <c r="O80" i="2" s="1"/>
  <c r="D78" i="1" l="1"/>
  <c r="J80" i="2"/>
  <c r="G81" i="2" l="1"/>
  <c r="L80" i="2"/>
  <c r="B78" i="1"/>
  <c r="C78" i="1"/>
  <c r="F78" i="1"/>
  <c r="M80" i="2" l="1"/>
  <c r="E78" i="1" s="1"/>
  <c r="E81" i="2"/>
  <c r="H81" i="2" l="1"/>
  <c r="N81" i="2"/>
  <c r="O81" i="2" s="1"/>
  <c r="D79" i="1" l="1"/>
  <c r="J81" i="2"/>
  <c r="L81" i="2" l="1"/>
  <c r="G82" i="2"/>
  <c r="F79" i="1"/>
  <c r="B79" i="1"/>
  <c r="C79" i="1"/>
  <c r="E82" i="2" l="1"/>
  <c r="M81" i="2"/>
  <c r="E79" i="1" s="1"/>
  <c r="H82" i="2" l="1"/>
  <c r="N82" i="2"/>
  <c r="O82" i="2" s="1"/>
  <c r="D80" i="1" l="1"/>
  <c r="J82" i="2"/>
  <c r="G83" i="2" l="1"/>
  <c r="L82" i="2"/>
  <c r="B80" i="1"/>
  <c r="C80" i="1"/>
  <c r="F80" i="1"/>
  <c r="M82" i="2" l="1"/>
  <c r="E80" i="1" s="1"/>
  <c r="E83" i="2"/>
  <c r="H83" i="2" l="1"/>
  <c r="J83" i="2" s="1"/>
  <c r="N83" i="2"/>
  <c r="O83" i="2" s="1"/>
  <c r="L83" i="2" l="1"/>
  <c r="G84" i="2"/>
  <c r="E84" i="2" l="1"/>
  <c r="M83" i="2"/>
  <c r="N84" i="2" l="1"/>
  <c r="O84" i="2" s="1"/>
  <c r="H84" i="2"/>
  <c r="J84" i="2" s="1"/>
  <c r="G85" i="2" l="1"/>
  <c r="L84" i="2"/>
  <c r="M84" i="2" l="1"/>
  <c r="E85" i="2"/>
  <c r="H85" i="2" l="1"/>
  <c r="J85" i="2" s="1"/>
  <c r="N85" i="2"/>
  <c r="O85" i="2" s="1"/>
  <c r="L85" i="2" l="1"/>
  <c r="G86" i="2"/>
  <c r="E86" i="2" l="1"/>
  <c r="M85" i="2"/>
  <c r="H86" i="2" l="1"/>
  <c r="J86" i="2" s="1"/>
  <c r="N86" i="2"/>
  <c r="O86" i="2" s="1"/>
  <c r="G87" i="2" l="1"/>
  <c r="L86" i="2"/>
  <c r="M86" i="2" l="1"/>
  <c r="E87" i="2"/>
  <c r="H87" i="2" l="1"/>
  <c r="J87" i="2" s="1"/>
  <c r="N87" i="2"/>
  <c r="O87" i="2" s="1"/>
  <c r="L87" i="2" l="1"/>
  <c r="G88" i="2"/>
  <c r="E88" i="2" l="1"/>
  <c r="M87" i="2"/>
  <c r="N88" i="2" l="1"/>
  <c r="O88" i="2" s="1"/>
  <c r="H88" i="2"/>
  <c r="J88" i="2" s="1"/>
  <c r="G89" i="2" l="1"/>
  <c r="L88" i="2"/>
  <c r="M88" i="2" l="1"/>
  <c r="E89" i="2"/>
  <c r="H89" i="2" l="1"/>
  <c r="J89" i="2" s="1"/>
  <c r="N89" i="2"/>
  <c r="O89" i="2" s="1"/>
  <c r="L89" i="2" l="1"/>
  <c r="G90" i="2"/>
  <c r="E90" i="2" l="1"/>
  <c r="M89" i="2"/>
  <c r="N90" i="2" l="1"/>
  <c r="O90" i="2" s="1"/>
  <c r="H90" i="2"/>
  <c r="J90" i="2" s="1"/>
  <c r="G91" i="2" l="1"/>
  <c r="L90" i="2"/>
  <c r="M90" i="2" l="1"/>
  <c r="E91" i="2"/>
  <c r="N91" i="2" l="1"/>
  <c r="O91" i="2" s="1"/>
  <c r="H91" i="2"/>
  <c r="J91" i="2" s="1"/>
  <c r="L91" i="2" l="1"/>
  <c r="G92" i="2"/>
  <c r="E92" i="2" s="1"/>
  <c r="N92" i="2" l="1"/>
  <c r="O92" i="2" s="1"/>
  <c r="H92" i="2"/>
  <c r="J92" i="2" s="1"/>
  <c r="L92" i="2" s="1"/>
  <c r="M92" i="2" s="1"/>
  <c r="M91" i="2"/>
</calcChain>
</file>

<file path=xl/sharedStrings.xml><?xml version="1.0" encoding="utf-8"?>
<sst xmlns="http://schemas.openxmlformats.org/spreadsheetml/2006/main" count="32" uniqueCount="30">
  <si>
    <t>% alc in pot</t>
  </si>
  <si>
    <t>% alcohol of distillate</t>
  </si>
  <si>
    <t>Approx. boiling point at  distilling altitude (°C)</t>
  </si>
  <si>
    <t>AA in pot</t>
  </si>
  <si>
    <t>Alcohol in distillate</t>
  </si>
  <si>
    <t>Alcohol in pot</t>
  </si>
  <si>
    <t>All blended % alcohol</t>
  </si>
  <si>
    <t>Approximate volume (in ml) of heads to discard:</t>
  </si>
  <si>
    <t>At what % distillate would you like to stop?</t>
  </si>
  <si>
    <t>Boiling Temp at sea-level</t>
  </si>
  <si>
    <t>Cummulative alcohol</t>
  </si>
  <si>
    <t>Cummulative distillate</t>
  </si>
  <si>
    <t>Cummulative distillate (ml)</t>
  </si>
  <si>
    <t>Distillate Alc %</t>
  </si>
  <si>
    <t>Distillate volume</t>
  </si>
  <si>
    <t>Distillate:</t>
  </si>
  <si>
    <t>Distilling altitude (in meter) above sea level</t>
  </si>
  <si>
    <t>Flowing distillate % alcohol</t>
  </si>
  <si>
    <t>How many liters of mash in your pot to start with?</t>
  </si>
  <si>
    <t>liter</t>
  </si>
  <si>
    <t>Liter</t>
  </si>
  <si>
    <t>No</t>
  </si>
  <si>
    <t>Number of steps</t>
  </si>
  <si>
    <t>Pot size</t>
  </si>
  <si>
    <t>POT STILL CALCULATOR</t>
  </si>
  <si>
    <t>Start Liquid in pot L</t>
  </si>
  <si>
    <t>Starting vir wine alcohol %</t>
  </si>
  <si>
    <t>Step volume</t>
  </si>
  <si>
    <t>What is the alcohol content in your mash before distilling?</t>
  </si>
  <si>
    <t>Your altitude above sealevel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</si>
</sst>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>
    <font>
      <sz val="11"/>
      <name val="Calibri"/>
    </font>
    <font>
      <b/>
      <sz val="11"/>
      <name val="Calibri"/>
    </font>
    <font>
      <u/>
      <sz val="11"/>
      <color indexed="9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9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3" xfId="0" applyNumberForma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/>
    <xf numFmtId="9" fontId="0" fillId="0" borderId="0" xfId="0" applyNumberFormat="1"/>
    <xf numFmtId="164" fontId="0" fillId="0" borderId="7" xfId="0" applyNumberForma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tabSelected="1" workbookViewId="0">
      <selection activeCell="F5" sqref="F5"/>
    </sheetView>
  </sheetViews>
  <sheetFormatPr defaultRowHeight="14.4"/>
  <cols>
    <col min="1" max="1" width="3.109375" customWidth="1"/>
    <col min="2" max="2" width="4.33203125" customWidth="1"/>
    <col min="3" max="5" width="15.33203125" customWidth="1"/>
    <col min="6" max="6" width="13" style="2" customWidth="1"/>
    <col min="7" max="7" width="15.44140625" customWidth="1"/>
    <col min="8" max="256" width="8.88671875" customWidth="1"/>
  </cols>
  <sheetData>
    <row r="2" spans="2:6">
      <c r="B2" s="27"/>
      <c r="C2" s="27"/>
      <c r="D2" s="27"/>
      <c r="E2" s="27"/>
      <c r="F2" s="27"/>
    </row>
    <row r="3" spans="2:6">
      <c r="B3" s="28" t="s">
        <v>24</v>
      </c>
      <c r="C3" s="29"/>
      <c r="D3" s="29"/>
      <c r="E3" s="29"/>
      <c r="F3" s="30"/>
    </row>
    <row r="4" spans="2:6">
      <c r="B4" s="31" t="s">
        <v>28</v>
      </c>
      <c r="C4" s="32"/>
      <c r="D4" s="32"/>
      <c r="E4" s="32"/>
      <c r="F4" s="26">
        <v>7.0000000000000007E-2</v>
      </c>
    </row>
    <row r="5" spans="2:6">
      <c r="B5" s="33" t="s">
        <v>18</v>
      </c>
      <c r="C5" s="34"/>
      <c r="D5" s="34"/>
      <c r="E5" s="34"/>
      <c r="F5" s="4">
        <v>48</v>
      </c>
    </row>
    <row r="6" spans="2:6">
      <c r="B6" s="5" t="s">
        <v>8</v>
      </c>
      <c r="C6" s="6"/>
      <c r="D6" s="6"/>
      <c r="E6" s="6"/>
      <c r="F6" s="7">
        <v>0.2</v>
      </c>
    </row>
    <row r="7" spans="2:6">
      <c r="B7" s="8" t="s">
        <v>16</v>
      </c>
      <c r="C7" s="9"/>
      <c r="D7" s="9"/>
      <c r="E7" s="9"/>
      <c r="F7" s="10">
        <v>1753</v>
      </c>
    </row>
    <row r="8" spans="2:6">
      <c r="B8" t="s">
        <v>15</v>
      </c>
      <c r="F8" s="3"/>
    </row>
    <row r="9" spans="2:6">
      <c r="B9" s="35" t="s">
        <v>7</v>
      </c>
      <c r="C9" s="36"/>
      <c r="D9" s="36"/>
      <c r="E9" s="37"/>
      <c r="F9" s="11">
        <f>ROUND(50/15*F5/0.2*F4,-1)</f>
        <v>60</v>
      </c>
    </row>
    <row r="10" spans="2:6" ht="57.6">
      <c r="B10" s="12" t="s">
        <v>21</v>
      </c>
      <c r="C10" s="12" t="s">
        <v>12</v>
      </c>
      <c r="D10" s="12" t="s">
        <v>17</v>
      </c>
      <c r="E10" s="12" t="s">
        <v>6</v>
      </c>
      <c r="F10" s="12" t="s">
        <v>2</v>
      </c>
    </row>
    <row r="11" spans="2:6">
      <c r="B11" s="13">
        <f>IF(D11&lt;&gt;"",1,"")</f>
        <v>1</v>
      </c>
      <c r="C11" s="14">
        <f>IF(D11="","",Sheet4!K13*1000)</f>
        <v>400</v>
      </c>
      <c r="D11" s="15">
        <f>IF(Sheet4!H13&lt;=F$6,"",Sheet4!H13)</f>
        <v>0.43936265278544212</v>
      </c>
      <c r="E11" s="15">
        <f>IF(D11&lt;&gt;"",Sheet4!M13,"")</f>
        <v>0.43936265278544218</v>
      </c>
      <c r="F11" s="16">
        <f>IF(D11&lt;&gt;"",Sheet4!O13,"")</f>
        <v>88.757356156277552</v>
      </c>
    </row>
    <row r="12" spans="2:6">
      <c r="B12" s="17">
        <f t="shared" ref="B12:B43" si="0">IF(D12&lt;&gt;"",B11+1,"")</f>
        <v>2</v>
      </c>
      <c r="C12" s="18">
        <f>IF(D12="","",Sheet4!K14*1000)</f>
        <v>800</v>
      </c>
      <c r="D12" s="19">
        <f>IF(Sheet4!H14&lt;=F$6,"",Sheet4!H14)</f>
        <v>0.42750888634432027</v>
      </c>
      <c r="E12" s="19">
        <f>IF(D12&lt;&gt;"",Sheet4!M14,"")</f>
        <v>0.43343576956488117</v>
      </c>
      <c r="F12" s="20">
        <f>IF(D12&lt;&gt;"",Sheet4!O14,"")</f>
        <v>88.953797497612442</v>
      </c>
    </row>
    <row r="13" spans="2:6">
      <c r="B13" s="17">
        <f t="shared" si="0"/>
        <v>3</v>
      </c>
      <c r="C13" s="18">
        <f>IF(D13="","",Sheet4!K15*1000)</f>
        <v>1200.0000000000002</v>
      </c>
      <c r="D13" s="19">
        <f>IF(Sheet4!H15&lt;=F$6,"",Sheet4!H15)</f>
        <v>0.41532889793479821</v>
      </c>
      <c r="E13" s="19">
        <f>IF(D13&lt;&gt;"",Sheet4!M15,"")</f>
        <v>0.42740014568818685</v>
      </c>
      <c r="F13" s="20">
        <f>IF(D13&lt;&gt;"",Sheet4!O15,"")</f>
        <v>89.149721841021602</v>
      </c>
    </row>
    <row r="14" spans="2:6">
      <c r="B14" s="17">
        <f t="shared" si="0"/>
        <v>4</v>
      </c>
      <c r="C14" s="18">
        <f>IF(D14="","",Sheet4!K16*1000)</f>
        <v>1600</v>
      </c>
      <c r="D14" s="19">
        <f>IF(Sheet4!H16&lt;=F$6,"",Sheet4!H16)</f>
        <v>0.40284179327358643</v>
      </c>
      <c r="E14" s="19">
        <f>IF(D14&lt;&gt;"",Sheet4!M16,"")</f>
        <v>0.42126055758453673</v>
      </c>
      <c r="F14" s="20">
        <f>IF(D14&lt;&gt;"",Sheet4!O16,"")</f>
        <v>89.34477493570401</v>
      </c>
    </row>
    <row r="15" spans="2:6">
      <c r="B15" s="17">
        <f t="shared" si="0"/>
        <v>5</v>
      </c>
      <c r="C15" s="18">
        <f>IF(D15="","",Sheet4!K17*1000)</f>
        <v>2000</v>
      </c>
      <c r="D15" s="19">
        <f>IF(Sheet4!H17&lt;=F$6,"",Sheet4!H17)</f>
        <v>0.39007032781672124</v>
      </c>
      <c r="E15" s="19">
        <f>IF(D15&lt;&gt;"",Sheet4!M17,"")</f>
        <v>0.4150225116309737</v>
      </c>
      <c r="F15" s="20">
        <f>IF(D15&lt;&gt;"",Sheet4!O17,"")</f>
        <v>89.538590919993652</v>
      </c>
    </row>
    <row r="16" spans="2:6">
      <c r="B16" s="17">
        <f t="shared" si="0"/>
        <v>6</v>
      </c>
      <c r="C16" s="18">
        <f>IF(D16="","",Sheet4!K18*1000)</f>
        <v>2400</v>
      </c>
      <c r="D16" s="19">
        <f>IF(Sheet4!H18&lt;=F$6,"",Sheet4!H18)</f>
        <v>0.37704090865354428</v>
      </c>
      <c r="E16" s="19">
        <f>IF(D16&lt;&gt;"",Sheet4!M18,"")</f>
        <v>0.40869224446806879</v>
      </c>
      <c r="F16" s="20">
        <f>IF(D16&lt;&gt;"",Sheet4!O18,"")</f>
        <v>89.730794982041914</v>
      </c>
    </row>
    <row r="17" spans="2:6">
      <c r="B17" s="17">
        <f t="shared" si="0"/>
        <v>7</v>
      </c>
      <c r="C17" s="18">
        <f>IF(D17="","",Sheet4!K19*1000)</f>
        <v>2800</v>
      </c>
      <c r="D17" s="19">
        <f>IF(Sheet4!H19&lt;=F$6,"",Sheet4!H19)</f>
        <v>0.36378352392029589</v>
      </c>
      <c r="E17" s="19">
        <f>IF(D17&lt;&gt;"",Sheet4!M19,"")</f>
        <v>0.40227671296124412</v>
      </c>
      <c r="F17" s="20">
        <f>IF(D17&lt;&gt;"",Sheet4!O19,"")</f>
        <v>89.921006365908141</v>
      </c>
    </row>
    <row r="18" spans="2:6">
      <c r="B18" s="17">
        <f t="shared" si="0"/>
        <v>8</v>
      </c>
      <c r="C18" s="18">
        <f>IF(D18="","",Sheet4!K20*1000)</f>
        <v>3199.9999999999995</v>
      </c>
      <c r="D18" s="19">
        <f>IF(Sheet4!H20&lt;=F$6,"",Sheet4!H20)</f>
        <v>0.35033159402992736</v>
      </c>
      <c r="E18" s="19">
        <f>IF(D18&lt;&gt;"",Sheet4!M20,"")</f>
        <v>0.39578357309482953</v>
      </c>
      <c r="F18" s="20">
        <f>IF(D18&lt;&gt;"",Sheet4!O20,"")</f>
        <v>90.108841688706292</v>
      </c>
    </row>
    <row r="19" spans="2:6">
      <c r="B19" s="17">
        <f t="shared" si="0"/>
        <v>9</v>
      </c>
      <c r="C19" s="18">
        <f>IF(D19="","",Sheet4!K21*1000)</f>
        <v>3599.9999999999995</v>
      </c>
      <c r="D19" s="19">
        <f>IF(Sheet4!H21&lt;=F$6,"",Sheet4!H21)</f>
        <v>0.33672174127268256</v>
      </c>
      <c r="E19" s="19">
        <f>IF(D19&lt;&gt;"",Sheet4!M21,"")</f>
        <v>0.38922114733681318</v>
      </c>
      <c r="F19" s="20">
        <f>IF(D19&lt;&gt;"",Sheet4!O21,"")</f>
        <v>90.293918521282336</v>
      </c>
    </row>
    <row r="20" spans="2:6">
      <c r="B20" s="17">
        <f t="shared" si="0"/>
        <v>10</v>
      </c>
      <c r="C20" s="18">
        <f>IF(D20="","",Sheet4!K22*1000)</f>
        <v>3999.9999999999995</v>
      </c>
      <c r="D20" s="19">
        <f>IF(Sheet4!H22&lt;=F$6,"",Sheet4!H22)</f>
        <v>0.32299347705123149</v>
      </c>
      <c r="E20" s="19">
        <f>IF(D20&lt;&gt;"",Sheet4!M22,"")</f>
        <v>0.38259838030825505</v>
      </c>
      <c r="F20" s="20">
        <f>IF(D20&lt;&gt;"",Sheet4!O22,"")</f>
        <v>90.475859172108471</v>
      </c>
    </row>
    <row r="21" spans="2:6">
      <c r="B21" s="17">
        <f t="shared" si="0"/>
        <v>11</v>
      </c>
      <c r="C21" s="18">
        <f>IF(D21="","",Sheet4!K23*1000)</f>
        <v>4399.9999999999991</v>
      </c>
      <c r="D21" s="19">
        <f>IF(Sheet4!H23&lt;=F$6,"",Sheet4!H23)</f>
        <v>0.30918880907171686</v>
      </c>
      <c r="E21" s="19">
        <f>IF(D21&lt;&gt;"",Sheet4!M23,"")</f>
        <v>0.37592478292311521</v>
      </c>
      <c r="F21" s="20">
        <f>IF(D21&lt;&gt;"",Sheet4!O23,"")</f>
        <v>90.654294602388291</v>
      </c>
    </row>
    <row r="22" spans="2:6">
      <c r="B22" s="17">
        <f t="shared" si="0"/>
        <v>12</v>
      </c>
      <c r="C22" s="18">
        <f>IF(D22="","",Sheet4!K24*1000)</f>
        <v>4800</v>
      </c>
      <c r="D22" s="19">
        <f>IF(Sheet4!H24&lt;=F$6,"",Sheet4!H24)</f>
        <v>0.29535177407459656</v>
      </c>
      <c r="E22" s="19">
        <f>IF(D22&lt;&gt;"",Sheet4!M24,"")</f>
        <v>0.36921036551907199</v>
      </c>
      <c r="F22" s="20">
        <f>IF(D22&lt;&gt;"",Sheet4!O24,"")</f>
        <v>90.828868390510735</v>
      </c>
    </row>
    <row r="23" spans="2:6">
      <c r="B23" s="17">
        <f t="shared" si="0"/>
        <v>13</v>
      </c>
      <c r="C23" s="18">
        <f>IF(D23="","",Sheet4!K25*1000)</f>
        <v>5200</v>
      </c>
      <c r="D23" s="19">
        <f>IF(Sheet4!H25&lt;=F$6,"",Sheet4!H25)</f>
        <v>0.28152790497958718</v>
      </c>
      <c r="E23" s="19">
        <f>IF(D23&lt;&gt;"",Sheet4!M25,"")</f>
        <v>0.36246556086218851</v>
      </c>
      <c r="F23" s="20">
        <f>IF(D23&lt;&gt;"",Sheet4!O25,"")</f>
        <v>90.999240656676079</v>
      </c>
    </row>
    <row r="24" spans="2:6">
      <c r="B24" s="17">
        <f t="shared" si="0"/>
        <v>14</v>
      </c>
      <c r="C24" s="18">
        <f>IF(D24="","",Sheet4!K26*1000)</f>
        <v>5600.0000000000009</v>
      </c>
      <c r="D24" s="19">
        <f>IF(Sheet4!H26&lt;=F$6,"",Sheet4!H26)</f>
        <v>0.26776364443797929</v>
      </c>
      <c r="E24" s="19">
        <f>IF(D24&lt;&gt;"",Sheet4!M26,"")</f>
        <v>0.35570113826045924</v>
      </c>
      <c r="F24" s="20">
        <f>IF(D24&lt;&gt;"",Sheet4!O26,"")</f>
        <v>91.165091854368711</v>
      </c>
    </row>
    <row r="25" spans="2:6">
      <c r="B25" s="17">
        <f t="shared" si="0"/>
        <v>15</v>
      </c>
      <c r="C25" s="18">
        <f>IF(D25="","",Sheet4!K27*1000)</f>
        <v>6000.0000000000009</v>
      </c>
      <c r="D25" s="19">
        <f>IF(Sheet4!H27&lt;=F$6,"",Sheet4!H27)</f>
        <v>0.25410571952674604</v>
      </c>
      <c r="E25" s="19">
        <f>IF(D25&lt;&gt;"",Sheet4!M27,"")</f>
        <v>0.34892811034487836</v>
      </c>
      <c r="F25" s="20">
        <f>IF(D25&lt;&gt;"",Sheet4!O27,"")</f>
        <v>91.326126334836346</v>
      </c>
    </row>
    <row r="26" spans="2:6">
      <c r="B26" s="17">
        <f t="shared" si="0"/>
        <v>16</v>
      </c>
      <c r="C26" s="18">
        <f>IF(D26="","",Sheet4!K28*1000)</f>
        <v>6400.0000000000009</v>
      </c>
      <c r="D26" s="19">
        <f>IF(Sheet4!H28&lt;=F$6,"",Sheet4!H28)</f>
        <v>0.24060049448666654</v>
      </c>
      <c r="E26" s="19">
        <f>IF(D26&lt;&gt;"",Sheet4!M28,"")</f>
        <v>0.34215763435374014</v>
      </c>
      <c r="F26" s="20">
        <f>IF(D26&lt;&gt;"",Sheet4!O28,"")</f>
        <v>91.48207559413126</v>
      </c>
    </row>
    <row r="27" spans="2:6">
      <c r="B27" s="17">
        <f t="shared" si="0"/>
        <v>17</v>
      </c>
      <c r="C27" s="18">
        <f>IF(D27="","",Sheet4!K29*1000)</f>
        <v>6800.0000000000018</v>
      </c>
      <c r="D27" s="19">
        <f>IF(Sheet4!H29&lt;=F$6,"",Sheet4!H29)</f>
        <v>0.22729331983490872</v>
      </c>
      <c r="E27" s="19">
        <f>IF(D27&lt;&gt;"",Sheet4!M29,"")</f>
        <v>0.33540090997027944</v>
      </c>
      <c r="F27" s="20">
        <f>IF(D27&lt;&gt;"",Sheet4!O29,"")</f>
        <v>91.632701119604832</v>
      </c>
    </row>
    <row r="28" spans="2:6">
      <c r="B28" s="17">
        <f t="shared" si="0"/>
        <v>18</v>
      </c>
      <c r="C28" s="18">
        <f>IF(D28="","",Sheet4!K30*1000)</f>
        <v>7200.0000000000018</v>
      </c>
      <c r="D28" s="19">
        <f>IF(Sheet4!H30&lt;=F$6,"",Sheet4!H30)</f>
        <v>0.21422789675121665</v>
      </c>
      <c r="E28" s="19">
        <f>IF(D28&lt;&gt;"",Sheet4!M30,"")</f>
        <v>0.32866907590255373</v>
      </c>
      <c r="F28" s="20">
        <f>IF(D28&lt;&gt;"",Sheet4!O30,"")</f>
        <v>91.777796763802002</v>
      </c>
    </row>
    <row r="29" spans="2:6">
      <c r="B29" s="17">
        <f t="shared" si="0"/>
        <v>19</v>
      </c>
      <c r="C29" s="18">
        <f>IF(D29="","",Sheet4!K31*1000)</f>
        <v>7600.0000000000027</v>
      </c>
      <c r="D29" s="19">
        <f>IF(Sheet4!H31&lt;=F$6,"",Sheet4!H31)</f>
        <v>0.20144567528550883</v>
      </c>
      <c r="E29" s="19">
        <f>IF(D29&lt;&gt;"",Sheet4!M31,"")</f>
        <v>0.32197310744902502</v>
      </c>
      <c r="F29" s="20">
        <f>IF(D29&lt;&gt;"",Sheet4!O31,"")</f>
        <v>91.917190587998817</v>
      </c>
    </row>
    <row r="30" spans="2:6">
      <c r="B30" s="17" t="str">
        <f t="shared" si="0"/>
        <v/>
      </c>
      <c r="C30" s="18" t="str">
        <f>IF(D30="","",Sheet4!K32*1000)</f>
        <v/>
      </c>
      <c r="D30" s="19" t="str">
        <f>IF(Sheet4!H32&lt;=F$6,"",Sheet4!H32)</f>
        <v/>
      </c>
      <c r="E30" s="19" t="str">
        <f>IF(D30&lt;&gt;"",Sheet4!M32,"")</f>
        <v/>
      </c>
      <c r="F30" s="20" t="str">
        <f>IF(D30&lt;&gt;"",Sheet4!O32,"")</f>
        <v/>
      </c>
    </row>
    <row r="31" spans="2:6">
      <c r="B31" s="17" t="str">
        <f t="shared" si="0"/>
        <v/>
      </c>
      <c r="C31" s="18" t="str">
        <f>IF(D31="","",Sheet4!K33*1000)</f>
        <v/>
      </c>
      <c r="D31" s="19" t="str">
        <f>IF(Sheet4!H33&lt;=F$6,"",Sheet4!H33)</f>
        <v/>
      </c>
      <c r="E31" s="19" t="str">
        <f>IF(D31&lt;&gt;"",Sheet4!M33,"")</f>
        <v/>
      </c>
      <c r="F31" s="20" t="str">
        <f>IF(D31&lt;&gt;"",Sheet4!O33,"")</f>
        <v/>
      </c>
    </row>
    <row r="32" spans="2:6">
      <c r="B32" s="17" t="str">
        <f t="shared" si="0"/>
        <v/>
      </c>
      <c r="C32" s="18" t="str">
        <f>IF(D32="","",Sheet4!K34*1000)</f>
        <v/>
      </c>
      <c r="D32" s="19" t="str">
        <f>IF(Sheet4!H34&lt;=F$6,"",Sheet4!H34)</f>
        <v/>
      </c>
      <c r="E32" s="19" t="str">
        <f>IF(D32&lt;&gt;"",Sheet4!M34,"")</f>
        <v/>
      </c>
      <c r="F32" s="20" t="str">
        <f>IF(D32&lt;&gt;"",Sheet4!O34,"")</f>
        <v/>
      </c>
    </row>
    <row r="33" spans="2:6">
      <c r="B33" s="17" t="str">
        <f t="shared" si="0"/>
        <v/>
      </c>
      <c r="C33" s="18" t="str">
        <f>IF(D33="","",Sheet4!K35*1000)</f>
        <v/>
      </c>
      <c r="D33" s="19" t="str">
        <f>IF(Sheet4!H35&lt;=F$6,"",Sheet4!H35)</f>
        <v/>
      </c>
      <c r="E33" s="19" t="str">
        <f>IF(D33&lt;&gt;"",Sheet4!M35,"")</f>
        <v/>
      </c>
      <c r="F33" s="20" t="str">
        <f>IF(D33&lt;&gt;"",Sheet4!O35,"")</f>
        <v/>
      </c>
    </row>
    <row r="34" spans="2:6">
      <c r="B34" s="17" t="str">
        <f t="shared" si="0"/>
        <v/>
      </c>
      <c r="C34" s="18" t="str">
        <f>IF(D34="","",Sheet4!K36*1000)</f>
        <v/>
      </c>
      <c r="D34" s="19" t="str">
        <f>IF(Sheet4!H36&lt;=F$6,"",Sheet4!H36)</f>
        <v/>
      </c>
      <c r="E34" s="19" t="str">
        <f>IF(D34&lt;&gt;"",Sheet4!M36,"")</f>
        <v/>
      </c>
      <c r="F34" s="20" t="str">
        <f>IF(D34&lt;&gt;"",Sheet4!O36,"")</f>
        <v/>
      </c>
    </row>
    <row r="35" spans="2:6">
      <c r="B35" s="17" t="str">
        <f t="shared" si="0"/>
        <v/>
      </c>
      <c r="C35" s="18" t="str">
        <f>IF(D35="","",Sheet4!K37*1000)</f>
        <v/>
      </c>
      <c r="D35" s="19" t="str">
        <f>IF(Sheet4!H37&lt;=F$6,"",Sheet4!H37)</f>
        <v/>
      </c>
      <c r="E35" s="19" t="str">
        <f>IF(D35&lt;&gt;"",Sheet4!M37,"")</f>
        <v/>
      </c>
      <c r="F35" s="20" t="str">
        <f>IF(D35&lt;&gt;"",Sheet4!O37,"")</f>
        <v/>
      </c>
    </row>
    <row r="36" spans="2:6">
      <c r="B36" s="17" t="str">
        <f t="shared" si="0"/>
        <v/>
      </c>
      <c r="C36" s="18" t="str">
        <f>IF(D36="","",Sheet4!K38*1000)</f>
        <v/>
      </c>
      <c r="D36" s="19" t="str">
        <f>IF(Sheet4!H38&lt;=F$6,"",Sheet4!H38)</f>
        <v/>
      </c>
      <c r="E36" s="19" t="str">
        <f>IF(D36&lt;&gt;"",Sheet4!M38,"")</f>
        <v/>
      </c>
      <c r="F36" s="20" t="str">
        <f>IF(D36&lt;&gt;"",Sheet4!O38,"")</f>
        <v/>
      </c>
    </row>
    <row r="37" spans="2:6">
      <c r="B37" s="17" t="str">
        <f t="shared" si="0"/>
        <v/>
      </c>
      <c r="C37" s="18" t="str">
        <f>IF(D37="","",Sheet4!K39*1000)</f>
        <v/>
      </c>
      <c r="D37" s="19" t="str">
        <f>IF(Sheet4!H39&lt;=F$6,"",Sheet4!H39)</f>
        <v/>
      </c>
      <c r="E37" s="19" t="str">
        <f>IF(D37&lt;&gt;"",Sheet4!M39,"")</f>
        <v/>
      </c>
      <c r="F37" s="20" t="str">
        <f>IF(D37&lt;&gt;"",Sheet4!O39,"")</f>
        <v/>
      </c>
    </row>
    <row r="38" spans="2:6">
      <c r="B38" s="17" t="str">
        <f t="shared" si="0"/>
        <v/>
      </c>
      <c r="C38" s="18" t="str">
        <f>IF(D38="","",Sheet4!K40*1000)</f>
        <v/>
      </c>
      <c r="D38" s="19" t="str">
        <f>IF(Sheet4!H40&lt;=F$6,"",Sheet4!H40)</f>
        <v/>
      </c>
      <c r="E38" s="19" t="str">
        <f>IF(D38&lt;&gt;"",Sheet4!M40,"")</f>
        <v/>
      </c>
      <c r="F38" s="20" t="str">
        <f>IF(D38&lt;&gt;"",Sheet4!O40,"")</f>
        <v/>
      </c>
    </row>
    <row r="39" spans="2:6">
      <c r="B39" s="17" t="str">
        <f t="shared" si="0"/>
        <v/>
      </c>
      <c r="C39" s="18" t="str">
        <f>IF(D39="","",Sheet4!K41*1000)</f>
        <v/>
      </c>
      <c r="D39" s="19" t="str">
        <f>IF(Sheet4!H41&lt;=F$6,"",Sheet4!H41)</f>
        <v/>
      </c>
      <c r="E39" s="19" t="str">
        <f>IF(D39&lt;&gt;"",Sheet4!M41,"")</f>
        <v/>
      </c>
      <c r="F39" s="20" t="str">
        <f>IF(D39&lt;&gt;"",Sheet4!O41,"")</f>
        <v/>
      </c>
    </row>
    <row r="40" spans="2:6">
      <c r="B40" s="17" t="str">
        <f t="shared" si="0"/>
        <v/>
      </c>
      <c r="C40" s="18" t="str">
        <f>IF(D40="","",Sheet4!K42*1000)</f>
        <v/>
      </c>
      <c r="D40" s="19" t="str">
        <f>IF(Sheet4!H42&lt;=F$6,"",Sheet4!H42)</f>
        <v/>
      </c>
      <c r="E40" s="19" t="str">
        <f>IF(D40&lt;&gt;"",Sheet4!M42,"")</f>
        <v/>
      </c>
      <c r="F40" s="20" t="str">
        <f>IF(D40&lt;&gt;"",Sheet4!O42,"")</f>
        <v/>
      </c>
    </row>
    <row r="41" spans="2:6">
      <c r="B41" s="17" t="str">
        <f t="shared" si="0"/>
        <v/>
      </c>
      <c r="C41" s="18" t="str">
        <f>IF(D41="","",Sheet4!K43*1000)</f>
        <v/>
      </c>
      <c r="D41" s="19" t="str">
        <f>IF(Sheet4!H43&lt;=F$6,"",Sheet4!H43)</f>
        <v/>
      </c>
      <c r="E41" s="19" t="str">
        <f>IF(D41&lt;&gt;"",Sheet4!M43,"")</f>
        <v/>
      </c>
      <c r="F41" s="20" t="str">
        <f>IF(D41&lt;&gt;"",Sheet4!O43,"")</f>
        <v/>
      </c>
    </row>
    <row r="42" spans="2:6">
      <c r="B42" s="17" t="str">
        <f t="shared" si="0"/>
        <v/>
      </c>
      <c r="C42" s="18" t="str">
        <f>IF(D42="","",Sheet4!K44*1000)</f>
        <v/>
      </c>
      <c r="D42" s="19" t="str">
        <f>IF(Sheet4!H44&lt;=F$6,"",Sheet4!H44)</f>
        <v/>
      </c>
      <c r="E42" s="19" t="str">
        <f>IF(D42&lt;&gt;"",Sheet4!M44,"")</f>
        <v/>
      </c>
      <c r="F42" s="20" t="str">
        <f>IF(D42&lt;&gt;"",Sheet4!O44,"")</f>
        <v/>
      </c>
    </row>
    <row r="43" spans="2:6">
      <c r="B43" s="17" t="str">
        <f t="shared" si="0"/>
        <v/>
      </c>
      <c r="C43" s="18" t="str">
        <f>IF(D43="","",Sheet4!K45*1000)</f>
        <v/>
      </c>
      <c r="D43" s="19" t="str">
        <f>IF(Sheet4!H45&lt;=F$6,"",Sheet4!H45)</f>
        <v/>
      </c>
      <c r="E43" s="19" t="str">
        <f>IF(D43&lt;&gt;"",Sheet4!M45,"")</f>
        <v/>
      </c>
      <c r="F43" s="20" t="str">
        <f>IF(D43&lt;&gt;"",Sheet4!O45,"")</f>
        <v/>
      </c>
    </row>
    <row r="44" spans="2:6">
      <c r="B44" s="17" t="str">
        <f t="shared" ref="B44:B80" si="1">IF(D44&lt;&gt;"",B43+1,"")</f>
        <v/>
      </c>
      <c r="C44" s="18" t="str">
        <f>IF(D44="","",Sheet4!K46*1000)</f>
        <v/>
      </c>
      <c r="D44" s="19" t="str">
        <f>IF(Sheet4!H46&lt;=F$6,"",Sheet4!H46)</f>
        <v/>
      </c>
      <c r="E44" s="19" t="str">
        <f>IF(D44&lt;&gt;"",Sheet4!M46,"")</f>
        <v/>
      </c>
      <c r="F44" s="20" t="str">
        <f>IF(D44&lt;&gt;"",Sheet4!O46,"")</f>
        <v/>
      </c>
    </row>
    <row r="45" spans="2:6">
      <c r="B45" s="17" t="str">
        <f t="shared" si="1"/>
        <v/>
      </c>
      <c r="C45" s="18" t="str">
        <f>IF(D45="","",Sheet4!K47*1000)</f>
        <v/>
      </c>
      <c r="D45" s="19" t="str">
        <f>IF(Sheet4!H47&lt;=F$6,"",Sheet4!H47)</f>
        <v/>
      </c>
      <c r="E45" s="19" t="str">
        <f>IF(D45&lt;&gt;"",Sheet4!M47,"")</f>
        <v/>
      </c>
      <c r="F45" s="20" t="str">
        <f>IF(D45&lt;&gt;"",Sheet4!O47,"")</f>
        <v/>
      </c>
    </row>
    <row r="46" spans="2:6">
      <c r="B46" s="17" t="str">
        <f t="shared" si="1"/>
        <v/>
      </c>
      <c r="C46" s="18" t="str">
        <f>IF(D46="","",Sheet4!K48*1000)</f>
        <v/>
      </c>
      <c r="D46" s="19" t="str">
        <f>IF(Sheet4!H48&lt;=F$6,"",Sheet4!H48)</f>
        <v/>
      </c>
      <c r="E46" s="19" t="str">
        <f>IF(D46&lt;&gt;"",Sheet4!M48,"")</f>
        <v/>
      </c>
      <c r="F46" s="20" t="str">
        <f>IF(D46&lt;&gt;"",Sheet4!O48,"")</f>
        <v/>
      </c>
    </row>
    <row r="47" spans="2:6">
      <c r="B47" s="17" t="str">
        <f t="shared" si="1"/>
        <v/>
      </c>
      <c r="C47" s="18" t="str">
        <f>IF(D47="","",Sheet4!K49*1000)</f>
        <v/>
      </c>
      <c r="D47" s="19" t="str">
        <f>IF(Sheet4!H49&lt;=F$6,"",Sheet4!H49)</f>
        <v/>
      </c>
      <c r="E47" s="19" t="str">
        <f>IF(D47&lt;&gt;"",Sheet4!M49,"")</f>
        <v/>
      </c>
      <c r="F47" s="20" t="str">
        <f>IF(D47&lt;&gt;"",Sheet4!O49,"")</f>
        <v/>
      </c>
    </row>
    <row r="48" spans="2:6">
      <c r="B48" s="17" t="str">
        <f t="shared" si="1"/>
        <v/>
      </c>
      <c r="C48" s="18" t="str">
        <f>IF(D48="","",Sheet4!K50*1000)</f>
        <v/>
      </c>
      <c r="D48" s="19" t="str">
        <f>IF(Sheet4!H50&lt;=F$6,"",Sheet4!H50)</f>
        <v/>
      </c>
      <c r="E48" s="19" t="str">
        <f>IF(D48&lt;&gt;"",Sheet4!M50,"")</f>
        <v/>
      </c>
      <c r="F48" s="20" t="str">
        <f>IF(D48&lt;&gt;"",Sheet4!O50,"")</f>
        <v/>
      </c>
    </row>
    <row r="49" spans="2:6">
      <c r="B49" s="17" t="str">
        <f t="shared" si="1"/>
        <v/>
      </c>
      <c r="C49" s="18" t="str">
        <f>IF(D49="","",Sheet4!K51*1000)</f>
        <v/>
      </c>
      <c r="D49" s="19" t="str">
        <f>IF(Sheet4!H51&lt;=F$6,"",Sheet4!H51)</f>
        <v/>
      </c>
      <c r="E49" s="19" t="str">
        <f>IF(D49&lt;&gt;"",Sheet4!M51,"")</f>
        <v/>
      </c>
      <c r="F49" s="20" t="str">
        <f>IF(D49&lt;&gt;"",Sheet4!O51,"")</f>
        <v/>
      </c>
    </row>
    <row r="50" spans="2:6">
      <c r="B50" s="17" t="str">
        <f t="shared" si="1"/>
        <v/>
      </c>
      <c r="C50" s="18" t="str">
        <f>IF(D50="","",Sheet4!K52*1000)</f>
        <v/>
      </c>
      <c r="D50" s="19" t="str">
        <f>IF(Sheet4!H52&lt;=F$6,"",Sheet4!H52)</f>
        <v/>
      </c>
      <c r="E50" s="19" t="str">
        <f>IF(D50&lt;&gt;"",Sheet4!M52,"")</f>
        <v/>
      </c>
      <c r="F50" s="20" t="str">
        <f>IF(D50&lt;&gt;"",Sheet4!O52,"")</f>
        <v/>
      </c>
    </row>
    <row r="51" spans="2:6">
      <c r="B51" s="17" t="str">
        <f t="shared" si="1"/>
        <v/>
      </c>
      <c r="C51" s="18" t="str">
        <f>IF(D51="","",Sheet4!K53*1000)</f>
        <v/>
      </c>
      <c r="D51" s="19" t="str">
        <f>IF(Sheet4!H53&lt;=F$6,"",Sheet4!H53)</f>
        <v/>
      </c>
      <c r="E51" s="19" t="str">
        <f>IF(D51&lt;&gt;"",Sheet4!M53,"")</f>
        <v/>
      </c>
      <c r="F51" s="20" t="str">
        <f>IF(D51&lt;&gt;"",Sheet4!O53,"")</f>
        <v/>
      </c>
    </row>
    <row r="52" spans="2:6">
      <c r="B52" s="17" t="str">
        <f t="shared" si="1"/>
        <v/>
      </c>
      <c r="C52" s="18" t="str">
        <f>IF(D52="","",Sheet4!K54*1000)</f>
        <v/>
      </c>
      <c r="D52" s="19" t="str">
        <f>IF(Sheet4!H54&lt;=F$6,"",Sheet4!H54)</f>
        <v/>
      </c>
      <c r="E52" s="19" t="str">
        <f>IF(D52&lt;&gt;"",Sheet4!M54,"")</f>
        <v/>
      </c>
      <c r="F52" s="20" t="str">
        <f>IF(D52&lt;&gt;"",Sheet4!O54,"")</f>
        <v/>
      </c>
    </row>
    <row r="53" spans="2:6">
      <c r="B53" s="17" t="str">
        <f t="shared" si="1"/>
        <v/>
      </c>
      <c r="C53" s="18" t="str">
        <f>IF(D53="","",Sheet4!K55*1000)</f>
        <v/>
      </c>
      <c r="D53" s="19" t="str">
        <f>IF(Sheet4!H55&lt;=F$6,"",Sheet4!H55)</f>
        <v/>
      </c>
      <c r="E53" s="19" t="str">
        <f>IF(D53&lt;&gt;"",Sheet4!M55,"")</f>
        <v/>
      </c>
      <c r="F53" s="20" t="str">
        <f>IF(D53&lt;&gt;"",Sheet4!O55,"")</f>
        <v/>
      </c>
    </row>
    <row r="54" spans="2:6">
      <c r="B54" s="17" t="str">
        <f t="shared" si="1"/>
        <v/>
      </c>
      <c r="C54" s="18" t="str">
        <f>IF(D54="","",Sheet4!K56*1000)</f>
        <v/>
      </c>
      <c r="D54" s="19" t="str">
        <f>IF(Sheet4!H56&lt;=F$6,"",Sheet4!H56)</f>
        <v/>
      </c>
      <c r="E54" s="19" t="str">
        <f>IF(D54&lt;&gt;"",Sheet4!M56,"")</f>
        <v/>
      </c>
      <c r="F54" s="20" t="str">
        <f>IF(D54&lt;&gt;"",Sheet4!O56,"")</f>
        <v/>
      </c>
    </row>
    <row r="55" spans="2:6">
      <c r="B55" s="17" t="str">
        <f t="shared" si="1"/>
        <v/>
      </c>
      <c r="C55" s="18" t="str">
        <f>IF(D55="","",Sheet4!K57*1000)</f>
        <v/>
      </c>
      <c r="D55" s="19" t="str">
        <f>IF(Sheet4!H57&lt;=F$6,"",Sheet4!H57)</f>
        <v/>
      </c>
      <c r="E55" s="19" t="str">
        <f>IF(D55&lt;&gt;"",Sheet4!M57,"")</f>
        <v/>
      </c>
      <c r="F55" s="20" t="str">
        <f>IF(D55&lt;&gt;"",Sheet4!O57,"")</f>
        <v/>
      </c>
    </row>
    <row r="56" spans="2:6">
      <c r="B56" s="17" t="str">
        <f t="shared" si="1"/>
        <v/>
      </c>
      <c r="C56" s="18" t="str">
        <f>IF(D56="","",Sheet4!K58*1000)</f>
        <v/>
      </c>
      <c r="D56" s="19" t="str">
        <f>IF(Sheet4!H58&lt;=F$6,"",Sheet4!H58)</f>
        <v/>
      </c>
      <c r="E56" s="19" t="str">
        <f>IF(D56&lt;&gt;"",Sheet4!M58,"")</f>
        <v/>
      </c>
      <c r="F56" s="20" t="str">
        <f>IF(D56&lt;&gt;"",Sheet4!O58,"")</f>
        <v/>
      </c>
    </row>
    <row r="57" spans="2:6">
      <c r="B57" s="17" t="str">
        <f t="shared" si="1"/>
        <v/>
      </c>
      <c r="C57" s="18" t="str">
        <f>IF(D57="","",Sheet4!K59*1000)</f>
        <v/>
      </c>
      <c r="D57" s="19" t="str">
        <f>IF(Sheet4!H59&lt;=F$6,"",Sheet4!H59)</f>
        <v/>
      </c>
      <c r="E57" s="19" t="str">
        <f>IF(D57&lt;&gt;"",Sheet4!M59,"")</f>
        <v/>
      </c>
      <c r="F57" s="20" t="str">
        <f>IF(D57&lt;&gt;"",Sheet4!O59,"")</f>
        <v/>
      </c>
    </row>
    <row r="58" spans="2:6">
      <c r="B58" s="17" t="str">
        <f t="shared" si="1"/>
        <v/>
      </c>
      <c r="C58" s="18" t="str">
        <f>IF(D58="","",Sheet4!K60*1000)</f>
        <v/>
      </c>
      <c r="D58" s="19" t="str">
        <f>IF(Sheet4!H60&lt;=F$6,"",Sheet4!H60)</f>
        <v/>
      </c>
      <c r="E58" s="19" t="str">
        <f>IF(D58&lt;&gt;"",Sheet4!M60,"")</f>
        <v/>
      </c>
      <c r="F58" s="20" t="str">
        <f>IF(D58&lt;&gt;"",Sheet4!O60,"")</f>
        <v/>
      </c>
    </row>
    <row r="59" spans="2:6">
      <c r="B59" s="17" t="str">
        <f t="shared" si="1"/>
        <v/>
      </c>
      <c r="C59" s="18" t="str">
        <f>IF(D59="","",Sheet4!K61*1000)</f>
        <v/>
      </c>
      <c r="D59" s="19" t="str">
        <f>IF(Sheet4!H61&lt;=F$6,"",Sheet4!H61)</f>
        <v/>
      </c>
      <c r="E59" s="19" t="str">
        <f>IF(D59&lt;&gt;"",Sheet4!M61,"")</f>
        <v/>
      </c>
      <c r="F59" s="20" t="str">
        <f>IF(D59&lt;&gt;"",Sheet4!O61,"")</f>
        <v/>
      </c>
    </row>
    <row r="60" spans="2:6">
      <c r="B60" s="17" t="str">
        <f t="shared" si="1"/>
        <v/>
      </c>
      <c r="C60" s="18" t="str">
        <f>IF(D60="","",Sheet4!K62*1000)</f>
        <v/>
      </c>
      <c r="D60" s="19" t="str">
        <f>IF(Sheet4!H62&lt;=F$6,"",Sheet4!H62)</f>
        <v/>
      </c>
      <c r="E60" s="19" t="str">
        <f>IF(D60&lt;&gt;"",Sheet4!M62,"")</f>
        <v/>
      </c>
      <c r="F60" s="20" t="str">
        <f>IF(D60&lt;&gt;"",Sheet4!O62,"")</f>
        <v/>
      </c>
    </row>
    <row r="61" spans="2:6">
      <c r="B61" s="17" t="str">
        <f t="shared" si="1"/>
        <v/>
      </c>
      <c r="C61" s="18" t="str">
        <f>IF(D61="","",Sheet4!K63*1000)</f>
        <v/>
      </c>
      <c r="D61" s="19" t="str">
        <f>IF(Sheet4!H63&lt;=F$6,"",Sheet4!H63)</f>
        <v/>
      </c>
      <c r="E61" s="19" t="str">
        <f>IF(D61&lt;&gt;"",Sheet4!M63,"")</f>
        <v/>
      </c>
      <c r="F61" s="20" t="str">
        <f>IF(D61&lt;&gt;"",Sheet4!O63,"")</f>
        <v/>
      </c>
    </row>
    <row r="62" spans="2:6">
      <c r="B62" s="17" t="str">
        <f t="shared" si="1"/>
        <v/>
      </c>
      <c r="C62" s="18" t="str">
        <f>IF(D62="","",Sheet4!K64*1000)</f>
        <v/>
      </c>
      <c r="D62" s="19" t="str">
        <f>IF(Sheet4!H64&lt;=F$6,"",Sheet4!H64)</f>
        <v/>
      </c>
      <c r="E62" s="19" t="str">
        <f>IF(D62&lt;&gt;"",Sheet4!M64,"")</f>
        <v/>
      </c>
      <c r="F62" s="20" t="str">
        <f>IF(D62&lt;&gt;"",Sheet4!O64,"")</f>
        <v/>
      </c>
    </row>
    <row r="63" spans="2:6">
      <c r="B63" s="17" t="str">
        <f t="shared" si="1"/>
        <v/>
      </c>
      <c r="C63" s="18" t="str">
        <f>IF(D63="","",Sheet4!K65*1000)</f>
        <v/>
      </c>
      <c r="D63" s="19" t="str">
        <f>IF(Sheet4!H65&lt;=F$6,"",Sheet4!H65)</f>
        <v/>
      </c>
      <c r="E63" s="19" t="str">
        <f>IF(D63&lt;&gt;"",Sheet4!M65,"")</f>
        <v/>
      </c>
      <c r="F63" s="20" t="str">
        <f>IF(D63&lt;&gt;"",Sheet4!O65,"")</f>
        <v/>
      </c>
    </row>
    <row r="64" spans="2:6">
      <c r="B64" s="17" t="str">
        <f t="shared" si="1"/>
        <v/>
      </c>
      <c r="C64" s="18" t="str">
        <f>IF(D64="","",Sheet4!K66*1000)</f>
        <v/>
      </c>
      <c r="D64" s="19" t="str">
        <f>IF(Sheet4!H66&lt;=F$6,"",Sheet4!H66)</f>
        <v/>
      </c>
      <c r="E64" s="19" t="str">
        <f>IF(D64&lt;&gt;"",Sheet4!M66,"")</f>
        <v/>
      </c>
      <c r="F64" s="20" t="str">
        <f>IF(D64&lt;&gt;"",Sheet4!O66,"")</f>
        <v/>
      </c>
    </row>
    <row r="65" spans="2:6">
      <c r="B65" s="17" t="str">
        <f t="shared" si="1"/>
        <v/>
      </c>
      <c r="C65" s="18" t="str">
        <f>IF(D65="","",Sheet4!K67*1000)</f>
        <v/>
      </c>
      <c r="D65" s="19" t="str">
        <f>IF(Sheet4!H67&lt;=F$6,"",Sheet4!H67)</f>
        <v/>
      </c>
      <c r="E65" s="19" t="str">
        <f>IF(D65&lt;&gt;"",Sheet4!M67,"")</f>
        <v/>
      </c>
      <c r="F65" s="20" t="str">
        <f>IF(D65&lt;&gt;"",Sheet4!O67,"")</f>
        <v/>
      </c>
    </row>
    <row r="66" spans="2:6">
      <c r="B66" s="17" t="str">
        <f t="shared" si="1"/>
        <v/>
      </c>
      <c r="C66" s="18" t="str">
        <f>IF(D66="","",Sheet4!K68*1000)</f>
        <v/>
      </c>
      <c r="D66" s="19" t="str">
        <f>IF(Sheet4!H68&lt;=F$6,"",Sheet4!H68)</f>
        <v/>
      </c>
      <c r="E66" s="19" t="str">
        <f>IF(D66&lt;&gt;"",Sheet4!M68,"")</f>
        <v/>
      </c>
      <c r="F66" s="20" t="str">
        <f>IF(D66&lt;&gt;"",Sheet4!O68,"")</f>
        <v/>
      </c>
    </row>
    <row r="67" spans="2:6">
      <c r="B67" s="17" t="str">
        <f t="shared" si="1"/>
        <v/>
      </c>
      <c r="C67" s="18" t="str">
        <f>IF(D67="","",Sheet4!K69*1000)</f>
        <v/>
      </c>
      <c r="D67" s="19" t="str">
        <f>IF(Sheet4!H69&lt;=F$6,"",Sheet4!H69)</f>
        <v/>
      </c>
      <c r="E67" s="19" t="str">
        <f>IF(D67&lt;&gt;"",Sheet4!M69,"")</f>
        <v/>
      </c>
      <c r="F67" s="20" t="str">
        <f>IF(D67&lt;&gt;"",Sheet4!O69,"")</f>
        <v/>
      </c>
    </row>
    <row r="68" spans="2:6">
      <c r="B68" s="17" t="str">
        <f t="shared" si="1"/>
        <v/>
      </c>
      <c r="C68" s="18" t="str">
        <f>IF(D68="","",Sheet4!K70*1000)</f>
        <v/>
      </c>
      <c r="D68" s="19" t="str">
        <f>IF(Sheet4!H70&lt;=F$6,"",Sheet4!H70)</f>
        <v/>
      </c>
      <c r="E68" s="19" t="str">
        <f>IF(D68&lt;&gt;"",Sheet4!M70,"")</f>
        <v/>
      </c>
      <c r="F68" s="20" t="str">
        <f>IF(D68&lt;&gt;"",Sheet4!O70,"")</f>
        <v/>
      </c>
    </row>
    <row r="69" spans="2:6">
      <c r="B69" s="17" t="str">
        <f t="shared" si="1"/>
        <v/>
      </c>
      <c r="C69" s="18" t="str">
        <f>IF(D69="","",Sheet4!K71*1000)</f>
        <v/>
      </c>
      <c r="D69" s="19" t="str">
        <f>IF(Sheet4!H71&lt;=F$6,"",Sheet4!H71)</f>
        <v/>
      </c>
      <c r="E69" s="19" t="str">
        <f>IF(D69&lt;&gt;"",Sheet4!M71,"")</f>
        <v/>
      </c>
      <c r="F69" s="20" t="str">
        <f>IF(D69&lt;&gt;"",Sheet4!O71,"")</f>
        <v/>
      </c>
    </row>
    <row r="70" spans="2:6">
      <c r="B70" s="17" t="str">
        <f t="shared" si="1"/>
        <v/>
      </c>
      <c r="C70" s="18" t="str">
        <f>IF(D70="","",Sheet4!K72*1000)</f>
        <v/>
      </c>
      <c r="D70" s="19" t="str">
        <f>IF(Sheet4!H72&lt;=F$6,"",Sheet4!H72)</f>
        <v/>
      </c>
      <c r="E70" s="19" t="str">
        <f>IF(D70&lt;&gt;"",Sheet4!M72,"")</f>
        <v/>
      </c>
      <c r="F70" s="20" t="str">
        <f>IF(D70&lt;&gt;"",Sheet4!O72,"")</f>
        <v/>
      </c>
    </row>
    <row r="71" spans="2:6">
      <c r="B71" s="17" t="str">
        <f t="shared" si="1"/>
        <v/>
      </c>
      <c r="C71" s="18" t="str">
        <f>IF(D71="","",Sheet4!K73*1000)</f>
        <v/>
      </c>
      <c r="D71" s="19" t="str">
        <f>IF(Sheet4!H73&lt;=F$6,"",Sheet4!H73)</f>
        <v/>
      </c>
      <c r="E71" s="19" t="str">
        <f>IF(D71&lt;&gt;"",Sheet4!M73,"")</f>
        <v/>
      </c>
      <c r="F71" s="20" t="str">
        <f>IF(D71&lt;&gt;"",Sheet4!O73,"")</f>
        <v/>
      </c>
    </row>
    <row r="72" spans="2:6">
      <c r="B72" s="17" t="str">
        <f t="shared" si="1"/>
        <v/>
      </c>
      <c r="C72" s="18" t="str">
        <f>IF(D72="","",Sheet4!K74*1000)</f>
        <v/>
      </c>
      <c r="D72" s="19" t="str">
        <f>IF(Sheet4!H74&lt;=F$6,"",Sheet4!H74)</f>
        <v/>
      </c>
      <c r="E72" s="19" t="str">
        <f>IF(D72&lt;&gt;"",Sheet4!M74,"")</f>
        <v/>
      </c>
      <c r="F72" s="20" t="str">
        <f>IF(D72&lt;&gt;"",Sheet4!O74,"")</f>
        <v/>
      </c>
    </row>
    <row r="73" spans="2:6">
      <c r="B73" s="17" t="str">
        <f t="shared" si="1"/>
        <v/>
      </c>
      <c r="C73" s="18" t="str">
        <f>IF(D73="","",Sheet4!K75*1000)</f>
        <v/>
      </c>
      <c r="D73" s="19" t="str">
        <f>IF(Sheet4!H75&lt;=F$6,"",Sheet4!H75)</f>
        <v/>
      </c>
      <c r="E73" s="19" t="str">
        <f>IF(D73&lt;&gt;"",Sheet4!M75,"")</f>
        <v/>
      </c>
      <c r="F73" s="20" t="str">
        <f>IF(D73&lt;&gt;"",Sheet4!O75,"")</f>
        <v/>
      </c>
    </row>
    <row r="74" spans="2:6">
      <c r="B74" s="17" t="str">
        <f t="shared" si="1"/>
        <v/>
      </c>
      <c r="C74" s="18" t="str">
        <f>IF(D74="","",Sheet4!K76*1000)</f>
        <v/>
      </c>
      <c r="D74" s="19" t="str">
        <f>IF(Sheet4!H76&lt;=F$6,"",Sheet4!H76)</f>
        <v/>
      </c>
      <c r="E74" s="19" t="str">
        <f>IF(D74&lt;&gt;"",Sheet4!M76,"")</f>
        <v/>
      </c>
      <c r="F74" s="20" t="str">
        <f>IF(D74&lt;&gt;"",Sheet4!O76,"")</f>
        <v/>
      </c>
    </row>
    <row r="75" spans="2:6">
      <c r="B75" s="17" t="str">
        <f t="shared" si="1"/>
        <v/>
      </c>
      <c r="C75" s="18" t="str">
        <f>IF(D75="","",Sheet4!K77*1000)</f>
        <v/>
      </c>
      <c r="D75" s="19" t="str">
        <f>IF(Sheet4!H77&lt;=F$6,"",Sheet4!H77)</f>
        <v/>
      </c>
      <c r="E75" s="19" t="str">
        <f>IF(D75&lt;&gt;"",Sheet4!M77,"")</f>
        <v/>
      </c>
      <c r="F75" s="20" t="str">
        <f>IF(D75&lt;&gt;"",Sheet4!O77,"")</f>
        <v/>
      </c>
    </row>
    <row r="76" spans="2:6">
      <c r="B76" s="17" t="str">
        <f t="shared" si="1"/>
        <v/>
      </c>
      <c r="C76" s="18" t="str">
        <f>IF(D76="","",Sheet4!K78*1000)</f>
        <v/>
      </c>
      <c r="D76" s="19" t="str">
        <f>IF(Sheet4!H78&lt;=F$6,"",Sheet4!H78)</f>
        <v/>
      </c>
      <c r="E76" s="19" t="str">
        <f>IF(D76&lt;&gt;"",Sheet4!M78,"")</f>
        <v/>
      </c>
      <c r="F76" s="20" t="str">
        <f>IF(D76&lt;&gt;"",Sheet4!O78,"")</f>
        <v/>
      </c>
    </row>
    <row r="77" spans="2:6">
      <c r="B77" s="17" t="str">
        <f t="shared" si="1"/>
        <v/>
      </c>
      <c r="C77" s="18" t="str">
        <f>IF(D77="","",Sheet4!K79*1000)</f>
        <v/>
      </c>
      <c r="D77" s="19" t="str">
        <f>IF(Sheet4!H79&lt;=F$6,"",Sheet4!H79)</f>
        <v/>
      </c>
      <c r="E77" s="19" t="str">
        <f>IF(D77&lt;&gt;"",Sheet4!M79,"")</f>
        <v/>
      </c>
      <c r="F77" s="20" t="str">
        <f>IF(D77&lt;&gt;"",Sheet4!O79,"")</f>
        <v/>
      </c>
    </row>
    <row r="78" spans="2:6">
      <c r="B78" s="17" t="str">
        <f t="shared" si="1"/>
        <v/>
      </c>
      <c r="C78" s="18" t="str">
        <f>IF(D78="","",Sheet4!K80*1000)</f>
        <v/>
      </c>
      <c r="D78" s="19" t="str">
        <f>IF(Sheet4!H80&lt;=F$6,"",Sheet4!H80)</f>
        <v/>
      </c>
      <c r="E78" s="19" t="str">
        <f>IF(D78&lt;&gt;"",Sheet4!M80,"")</f>
        <v/>
      </c>
      <c r="F78" s="20" t="str">
        <f>IF(D78&lt;&gt;"",Sheet4!O80,"")</f>
        <v/>
      </c>
    </row>
    <row r="79" spans="2:6">
      <c r="B79" s="17" t="str">
        <f t="shared" si="1"/>
        <v/>
      </c>
      <c r="C79" s="18" t="str">
        <f>IF(D79="","",Sheet4!K81*1000)</f>
        <v/>
      </c>
      <c r="D79" s="19" t="str">
        <f>IF(Sheet4!H81&lt;=F$6,"",Sheet4!H81)</f>
        <v/>
      </c>
      <c r="E79" s="19" t="str">
        <f>IF(D79&lt;&gt;"",Sheet4!M81,"")</f>
        <v/>
      </c>
      <c r="F79" s="20" t="str">
        <f>IF(D79&lt;&gt;"",Sheet4!O81,"")</f>
        <v/>
      </c>
    </row>
    <row r="80" spans="2:6">
      <c r="B80" s="17" t="str">
        <f t="shared" si="1"/>
        <v/>
      </c>
      <c r="C80" s="18" t="str">
        <f>IF(D80="","",Sheet4!K82*1000)</f>
        <v/>
      </c>
      <c r="D80" s="19" t="str">
        <f>IF(Sheet4!H82&lt;=F$6,"",Sheet4!H82)</f>
        <v/>
      </c>
      <c r="E80" s="19" t="str">
        <f>IF(D80&lt;&gt;"",Sheet4!M82,"")</f>
        <v/>
      </c>
      <c r="F80" s="20" t="str">
        <f>IF(D80&lt;&gt;"",Sheet4!O82,"")</f>
        <v/>
      </c>
    </row>
    <row r="81" spans="2:6">
      <c r="B81" s="8"/>
      <c r="C81" s="21" t="str">
        <f>IF(D81="","",Sheet4!K83*1000)</f>
        <v/>
      </c>
      <c r="D81" s="22"/>
      <c r="E81" s="22"/>
      <c r="F81" s="23"/>
    </row>
    <row r="82" spans="2:6">
      <c r="C82" s="2"/>
      <c r="D82" s="2"/>
      <c r="E82" s="2"/>
    </row>
    <row r="83" spans="2:6">
      <c r="C83" s="2"/>
      <c r="D83" s="2"/>
      <c r="E83" s="2"/>
    </row>
    <row r="84" spans="2:6">
      <c r="C84" s="2"/>
      <c r="D84" s="2"/>
      <c r="E84" s="2"/>
    </row>
    <row r="85" spans="2:6">
      <c r="C85" s="2"/>
      <c r="D85" s="2"/>
      <c r="E85" s="2"/>
    </row>
    <row r="86" spans="2:6">
      <c r="C86" s="2"/>
      <c r="D86" s="2"/>
      <c r="E86" s="2"/>
    </row>
    <row r="87" spans="2:6">
      <c r="C87" s="2"/>
      <c r="D87" s="2"/>
      <c r="E87" s="2"/>
    </row>
    <row r="88" spans="2:6">
      <c r="C88" s="2"/>
      <c r="D88" s="2"/>
      <c r="E88" s="2"/>
    </row>
    <row r="89" spans="2:6">
      <c r="C89" s="2"/>
      <c r="D89" s="2"/>
      <c r="E89" s="2"/>
    </row>
    <row r="90" spans="2:6">
      <c r="C90" s="2"/>
      <c r="D90" s="2"/>
      <c r="E90" s="2"/>
    </row>
    <row r="91" spans="2:6">
      <c r="C91" s="2"/>
      <c r="D91" s="2"/>
      <c r="E91" s="2"/>
    </row>
    <row r="92" spans="2:6">
      <c r="C92" s="2"/>
      <c r="D92" s="2"/>
      <c r="E92" s="2"/>
    </row>
    <row r="93" spans="2:6">
      <c r="C93" s="2"/>
      <c r="D93" s="2"/>
      <c r="E93" s="2"/>
    </row>
    <row r="94" spans="2:6">
      <c r="C94" s="2"/>
      <c r="D94" s="2"/>
      <c r="E94" s="2"/>
    </row>
    <row r="95" spans="2:6">
      <c r="C95" s="2"/>
      <c r="D95" s="2"/>
      <c r="E95" s="2"/>
    </row>
    <row r="96" spans="2:6">
      <c r="C96" s="2"/>
      <c r="D96" s="2"/>
      <c r="E96" s="2"/>
    </row>
    <row r="97" spans="3:5">
      <c r="C97" s="2"/>
      <c r="D97" s="2"/>
      <c r="E97" s="2"/>
    </row>
    <row r="98" spans="3:5">
      <c r="C98" s="2"/>
      <c r="D98" s="2"/>
      <c r="E98" s="2"/>
    </row>
    <row r="99" spans="3:5">
      <c r="C99" s="2"/>
      <c r="D99" s="2"/>
      <c r="E99" s="2"/>
    </row>
    <row r="100" spans="3:5">
      <c r="C100" s="2"/>
      <c r="D100" s="2"/>
      <c r="E100" s="2"/>
    </row>
    <row r="101" spans="3:5">
      <c r="C101" s="2"/>
      <c r="D101" s="2"/>
      <c r="E101" s="2"/>
    </row>
    <row r="102" spans="3:5">
      <c r="C102" s="2"/>
      <c r="D102" s="2"/>
      <c r="E102" s="2"/>
    </row>
    <row r="103" spans="3:5">
      <c r="C103" s="2"/>
      <c r="D103" s="2"/>
      <c r="E103" s="2"/>
    </row>
  </sheetData>
  <mergeCells count="5">
    <mergeCell ref="B2:F2"/>
    <mergeCell ref="B3:F3"/>
    <mergeCell ref="B4:E4"/>
    <mergeCell ref="B5:E5"/>
    <mergeCell ref="B9:E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O110"/>
  <sheetViews>
    <sheetView workbookViewId="0">
      <selection activeCell="N13" sqref="N13"/>
    </sheetView>
  </sheetViews>
  <sheetFormatPr defaultRowHeight="14.4"/>
  <cols>
    <col min="4" max="4" width="24.33203125" customWidth="1"/>
    <col min="5" max="5" width="15.33203125" customWidth="1"/>
    <col min="6" max="6" width="19.33203125" customWidth="1"/>
    <col min="7" max="10" width="15.33203125" customWidth="1"/>
  </cols>
  <sheetData>
    <row r="6" spans="4:15">
      <c r="D6" t="s">
        <v>29</v>
      </c>
      <c r="E6" s="24">
        <f>Calculator!F7</f>
        <v>1753</v>
      </c>
    </row>
    <row r="7" spans="4:15">
      <c r="D7" t="s">
        <v>26</v>
      </c>
      <c r="E7" s="25">
        <f>Calculator!F4</f>
        <v>7.0000000000000007E-2</v>
      </c>
    </row>
    <row r="8" spans="4:15">
      <c r="D8" t="s">
        <v>23</v>
      </c>
      <c r="E8">
        <f>Calculator!F5</f>
        <v>48</v>
      </c>
      <c r="F8" t="s">
        <v>20</v>
      </c>
    </row>
    <row r="9" spans="4:15">
      <c r="D9" t="s">
        <v>3</v>
      </c>
      <c r="E9">
        <f>E8*E7</f>
        <v>3.3600000000000003</v>
      </c>
      <c r="F9" t="s">
        <v>20</v>
      </c>
    </row>
    <row r="10" spans="4:15">
      <c r="D10" t="s">
        <v>22</v>
      </c>
      <c r="E10">
        <v>120</v>
      </c>
    </row>
    <row r="11" spans="4:15">
      <c r="D11" t="s">
        <v>27</v>
      </c>
      <c r="E11">
        <f>E8/E10</f>
        <v>0.4</v>
      </c>
      <c r="F11" t="s">
        <v>19</v>
      </c>
    </row>
    <row r="12" spans="4:15">
      <c r="D12" t="s">
        <v>21</v>
      </c>
      <c r="E12" t="s">
        <v>0</v>
      </c>
      <c r="F12" t="s">
        <v>25</v>
      </c>
      <c r="G12" t="s">
        <v>5</v>
      </c>
      <c r="H12" t="s">
        <v>13</v>
      </c>
      <c r="I12" t="s">
        <v>14</v>
      </c>
      <c r="J12" t="s">
        <v>4</v>
      </c>
      <c r="K12" t="s">
        <v>11</v>
      </c>
      <c r="L12" t="s">
        <v>10</v>
      </c>
      <c r="M12" t="s">
        <v>1</v>
      </c>
      <c r="N12" t="s">
        <v>9</v>
      </c>
    </row>
    <row r="13" spans="4:15">
      <c r="D13">
        <v>1</v>
      </c>
      <c r="E13" s="25">
        <f>E7</f>
        <v>7.0000000000000007E-2</v>
      </c>
      <c r="F13">
        <f>E8-Calculator!F9/1000</f>
        <v>47.94</v>
      </c>
      <c r="G13">
        <f>E13*F13</f>
        <v>3.3558000000000003</v>
      </c>
      <c r="H13" s="1">
        <f t="shared" ref="H13:H44" si="0">-94.7613*E13^8+450.932*E13^7-901.175*E13^6+985.803*E13^5-644.997*E13^4+259.985*E13^3-64.505*E13^2+9.71706*E13</f>
        <v>0.43936265278544212</v>
      </c>
      <c r="I13">
        <f>E11</f>
        <v>0.4</v>
      </c>
      <c r="J13">
        <f t="shared" ref="J13:J44" si="1">H13*I13</f>
        <v>0.17574506111417687</v>
      </c>
      <c r="K13">
        <f>I13</f>
        <v>0.4</v>
      </c>
      <c r="L13">
        <f>J13</f>
        <v>0.17574506111417687</v>
      </c>
      <c r="M13" s="1">
        <f t="shared" ref="M13:M44" si="2">L13/K13</f>
        <v>0.43936265278544218</v>
      </c>
      <c r="N13">
        <f t="shared" ref="N13:N44" si="3">60.526*E13^4-163.16*E13^3+163.96*E13^2-83.438*E13+100</f>
        <v>94.908233349260001</v>
      </c>
      <c r="O13">
        <f t="shared" ref="O13:O44" si="4">N13-E$6/285</f>
        <v>88.757356156277552</v>
      </c>
    </row>
    <row r="14" spans="4:15">
      <c r="D14">
        <v>2</v>
      </c>
      <c r="E14" s="1">
        <f t="shared" ref="E14:E45" si="5">G14/F14</f>
        <v>6.6892194759903739E-2</v>
      </c>
      <c r="F14">
        <f t="shared" ref="F14:F45" si="6">F13-I13</f>
        <v>47.54</v>
      </c>
      <c r="G14">
        <f t="shared" ref="G14:G45" si="7">G13-J13</f>
        <v>3.1800549388858235</v>
      </c>
      <c r="H14" s="1">
        <f t="shared" si="0"/>
        <v>0.42750888634432027</v>
      </c>
      <c r="I14">
        <f t="shared" ref="I14:I45" si="8">I13</f>
        <v>0.4</v>
      </c>
      <c r="J14">
        <f t="shared" si="1"/>
        <v>0.17100355453772811</v>
      </c>
      <c r="K14">
        <f t="shared" ref="K14:K45" si="9">K13+I14</f>
        <v>0.8</v>
      </c>
      <c r="L14">
        <f t="shared" ref="L14:L45" si="10">L13+J14</f>
        <v>0.34674861565190496</v>
      </c>
      <c r="M14" s="1">
        <f t="shared" si="2"/>
        <v>0.43343576956488117</v>
      </c>
      <c r="N14">
        <f t="shared" si="3"/>
        <v>95.104674690594905</v>
      </c>
      <c r="O14">
        <f t="shared" si="4"/>
        <v>88.953797497612442</v>
      </c>
    </row>
    <row r="15" spans="4:15">
      <c r="D15">
        <f t="shared" ref="D15:D46" si="11">D14+1</f>
        <v>3</v>
      </c>
      <c r="E15" s="1">
        <f t="shared" si="5"/>
        <v>6.3832231318372831E-2</v>
      </c>
      <c r="F15">
        <f t="shared" si="6"/>
        <v>47.14</v>
      </c>
      <c r="G15">
        <f t="shared" si="7"/>
        <v>3.0090513843480955</v>
      </c>
      <c r="H15" s="1">
        <f t="shared" si="0"/>
        <v>0.41532889793479821</v>
      </c>
      <c r="I15">
        <f t="shared" si="8"/>
        <v>0.4</v>
      </c>
      <c r="J15">
        <f t="shared" si="1"/>
        <v>0.16613155917391931</v>
      </c>
      <c r="K15">
        <f t="shared" si="9"/>
        <v>1.2000000000000002</v>
      </c>
      <c r="L15">
        <f t="shared" si="10"/>
        <v>0.51288017482582426</v>
      </c>
      <c r="M15" s="1">
        <f t="shared" si="2"/>
        <v>0.42740014568818685</v>
      </c>
      <c r="N15">
        <f t="shared" si="3"/>
        <v>95.300599034004065</v>
      </c>
      <c r="O15">
        <f t="shared" si="4"/>
        <v>89.149721841021602</v>
      </c>
    </row>
    <row r="16" spans="4:15">
      <c r="D16">
        <f t="shared" si="11"/>
        <v>4</v>
      </c>
      <c r="E16" s="1">
        <f t="shared" si="5"/>
        <v>6.0824129764103042E-2</v>
      </c>
      <c r="F16">
        <f t="shared" si="6"/>
        <v>46.74</v>
      </c>
      <c r="G16">
        <f t="shared" si="7"/>
        <v>2.8429198251741763</v>
      </c>
      <c r="H16" s="1">
        <f t="shared" si="0"/>
        <v>0.40284179327358643</v>
      </c>
      <c r="I16">
        <f t="shared" si="8"/>
        <v>0.4</v>
      </c>
      <c r="J16">
        <f t="shared" si="1"/>
        <v>0.16113671730943457</v>
      </c>
      <c r="K16">
        <f t="shared" si="9"/>
        <v>1.6</v>
      </c>
      <c r="L16">
        <f t="shared" si="10"/>
        <v>0.67401689213525884</v>
      </c>
      <c r="M16" s="1">
        <f t="shared" si="2"/>
        <v>0.42126055758453673</v>
      </c>
      <c r="N16">
        <f t="shared" si="3"/>
        <v>95.495652128686473</v>
      </c>
      <c r="O16">
        <f t="shared" si="4"/>
        <v>89.34477493570401</v>
      </c>
    </row>
    <row r="17" spans="4:15">
      <c r="D17">
        <f t="shared" si="11"/>
        <v>5</v>
      </c>
      <c r="E17" s="1">
        <f t="shared" si="5"/>
        <v>5.7871884071315098E-2</v>
      </c>
      <c r="F17">
        <f t="shared" si="6"/>
        <v>46.34</v>
      </c>
      <c r="G17">
        <f t="shared" si="7"/>
        <v>2.6817831078647418</v>
      </c>
      <c r="H17" s="1">
        <f t="shared" si="0"/>
        <v>0.39007032781672124</v>
      </c>
      <c r="I17">
        <f t="shared" si="8"/>
        <v>0.4</v>
      </c>
      <c r="J17">
        <f t="shared" si="1"/>
        <v>0.15602813112668851</v>
      </c>
      <c r="K17">
        <f t="shared" si="9"/>
        <v>2</v>
      </c>
      <c r="L17">
        <f t="shared" si="10"/>
        <v>0.8300450232619474</v>
      </c>
      <c r="M17" s="1">
        <f t="shared" si="2"/>
        <v>0.4150225116309737</v>
      </c>
      <c r="N17">
        <f t="shared" si="3"/>
        <v>95.689468112976101</v>
      </c>
      <c r="O17">
        <f t="shared" si="4"/>
        <v>89.538590919993652</v>
      </c>
    </row>
    <row r="18" spans="4:15">
      <c r="D18">
        <f t="shared" si="11"/>
        <v>6</v>
      </c>
      <c r="E18" s="1">
        <f t="shared" si="5"/>
        <v>5.4979429184546208E-2</v>
      </c>
      <c r="F18">
        <f t="shared" si="6"/>
        <v>45.940000000000005</v>
      </c>
      <c r="G18">
        <f t="shared" si="7"/>
        <v>2.5257549767380532</v>
      </c>
      <c r="H18" s="1">
        <f t="shared" si="0"/>
        <v>0.37704090865354428</v>
      </c>
      <c r="I18">
        <f t="shared" si="8"/>
        <v>0.4</v>
      </c>
      <c r="J18">
        <f t="shared" si="1"/>
        <v>0.15081636346141772</v>
      </c>
      <c r="K18">
        <f t="shared" si="9"/>
        <v>2.4</v>
      </c>
      <c r="L18">
        <f t="shared" si="10"/>
        <v>0.98086138672336509</v>
      </c>
      <c r="M18" s="1">
        <f t="shared" si="2"/>
        <v>0.40869224446806879</v>
      </c>
      <c r="N18">
        <f t="shared" si="3"/>
        <v>95.881672175024363</v>
      </c>
      <c r="O18">
        <f t="shared" si="4"/>
        <v>89.730794982041914</v>
      </c>
    </row>
    <row r="19" spans="4:15">
      <c r="D19">
        <f t="shared" si="11"/>
        <v>7</v>
      </c>
      <c r="E19" s="1">
        <f t="shared" si="5"/>
        <v>5.2150606352143941E-2</v>
      </c>
      <c r="F19">
        <f t="shared" si="6"/>
        <v>45.540000000000006</v>
      </c>
      <c r="G19">
        <f t="shared" si="7"/>
        <v>2.3749386132766355</v>
      </c>
      <c r="H19" s="1">
        <f t="shared" si="0"/>
        <v>0.36378352392029589</v>
      </c>
      <c r="I19">
        <f t="shared" si="8"/>
        <v>0.4</v>
      </c>
      <c r="J19">
        <f t="shared" si="1"/>
        <v>0.14551340956811837</v>
      </c>
      <c r="K19">
        <f t="shared" si="9"/>
        <v>2.8</v>
      </c>
      <c r="L19">
        <f t="shared" si="10"/>
        <v>1.1263747962914834</v>
      </c>
      <c r="M19" s="1">
        <f t="shared" si="2"/>
        <v>0.40227671296124412</v>
      </c>
      <c r="N19">
        <f t="shared" si="3"/>
        <v>96.07188355889059</v>
      </c>
      <c r="O19">
        <f t="shared" si="4"/>
        <v>89.921006365908141</v>
      </c>
    </row>
    <row r="20" spans="4:15">
      <c r="D20">
        <f t="shared" si="11"/>
        <v>8</v>
      </c>
      <c r="E20" s="1">
        <f t="shared" si="5"/>
        <v>4.9389127242102718E-2</v>
      </c>
      <c r="F20">
        <f t="shared" si="6"/>
        <v>45.140000000000008</v>
      </c>
      <c r="G20">
        <f t="shared" si="7"/>
        <v>2.2294252037085172</v>
      </c>
      <c r="H20" s="1">
        <f t="shared" si="0"/>
        <v>0.35033159402992736</v>
      </c>
      <c r="I20">
        <f t="shared" si="8"/>
        <v>0.4</v>
      </c>
      <c r="J20">
        <f t="shared" si="1"/>
        <v>0.14013263761197095</v>
      </c>
      <c r="K20">
        <f t="shared" si="9"/>
        <v>3.1999999999999997</v>
      </c>
      <c r="L20">
        <f t="shared" si="10"/>
        <v>1.2665074339034543</v>
      </c>
      <c r="M20" s="1">
        <f t="shared" si="2"/>
        <v>0.39578357309482953</v>
      </c>
      <c r="N20">
        <f t="shared" si="3"/>
        <v>96.259718881688741</v>
      </c>
      <c r="O20">
        <f t="shared" si="4"/>
        <v>90.108841688706292</v>
      </c>
    </row>
    <row r="21" spans="4:15">
      <c r="D21">
        <f t="shared" si="11"/>
        <v>9</v>
      </c>
      <c r="E21" s="1">
        <f t="shared" si="5"/>
        <v>4.669853746304304E-2</v>
      </c>
      <c r="F21">
        <f t="shared" si="6"/>
        <v>44.740000000000009</v>
      </c>
      <c r="G21">
        <f t="shared" si="7"/>
        <v>2.089292566096546</v>
      </c>
      <c r="H21" s="1">
        <f t="shared" si="0"/>
        <v>0.33672174127268256</v>
      </c>
      <c r="I21">
        <f t="shared" si="8"/>
        <v>0.4</v>
      </c>
      <c r="J21">
        <f t="shared" si="1"/>
        <v>0.13468869650907303</v>
      </c>
      <c r="K21">
        <f t="shared" si="9"/>
        <v>3.5999999999999996</v>
      </c>
      <c r="L21">
        <f t="shared" si="10"/>
        <v>1.4011961304125273</v>
      </c>
      <c r="M21" s="1">
        <f t="shared" si="2"/>
        <v>0.38922114733681318</v>
      </c>
      <c r="N21">
        <f t="shared" si="3"/>
        <v>96.444795714264799</v>
      </c>
      <c r="O21">
        <f t="shared" si="4"/>
        <v>90.293918521282336</v>
      </c>
    </row>
    <row r="22" spans="4:15">
      <c r="D22">
        <f t="shared" si="11"/>
        <v>10</v>
      </c>
      <c r="E22" s="1">
        <f t="shared" si="5"/>
        <v>4.4082180189162663E-2</v>
      </c>
      <c r="F22">
        <f t="shared" si="6"/>
        <v>44.340000000000011</v>
      </c>
      <c r="G22">
        <f t="shared" si="7"/>
        <v>1.954603869587473</v>
      </c>
      <c r="H22" s="1">
        <f t="shared" si="0"/>
        <v>0.32299347705123149</v>
      </c>
      <c r="I22">
        <f t="shared" si="8"/>
        <v>0.4</v>
      </c>
      <c r="J22">
        <f t="shared" si="1"/>
        <v>0.12919739082049261</v>
      </c>
      <c r="K22">
        <f t="shared" si="9"/>
        <v>3.9999999999999996</v>
      </c>
      <c r="L22">
        <f t="shared" si="10"/>
        <v>1.53039352123302</v>
      </c>
      <c r="M22" s="1">
        <f t="shared" si="2"/>
        <v>0.38259838030825505</v>
      </c>
      <c r="N22">
        <f t="shared" si="3"/>
        <v>96.626736365090935</v>
      </c>
      <c r="O22">
        <f t="shared" si="4"/>
        <v>90.475859172108471</v>
      </c>
    </row>
    <row r="23" spans="4:15">
      <c r="D23">
        <f t="shared" si="11"/>
        <v>11</v>
      </c>
      <c r="E23" s="1">
        <f t="shared" si="5"/>
        <v>4.1543160645584429E-2</v>
      </c>
      <c r="F23">
        <f t="shared" si="6"/>
        <v>43.940000000000012</v>
      </c>
      <c r="G23">
        <f t="shared" si="7"/>
        <v>1.8254064787669804</v>
      </c>
      <c r="H23" s="1">
        <f t="shared" si="0"/>
        <v>0.30918880907171686</v>
      </c>
      <c r="I23">
        <f t="shared" si="8"/>
        <v>0.4</v>
      </c>
      <c r="J23">
        <f t="shared" si="1"/>
        <v>0.12367552362868675</v>
      </c>
      <c r="K23">
        <f t="shared" si="9"/>
        <v>4.3999999999999995</v>
      </c>
      <c r="L23">
        <f t="shared" si="10"/>
        <v>1.6540690448617068</v>
      </c>
      <c r="M23" s="1">
        <f t="shared" si="2"/>
        <v>0.37592478292311521</v>
      </c>
      <c r="N23">
        <f t="shared" si="3"/>
        <v>96.805171795370754</v>
      </c>
      <c r="O23">
        <f t="shared" si="4"/>
        <v>90.654294602388291</v>
      </c>
    </row>
    <row r="24" spans="4:15">
      <c r="D24">
        <f t="shared" si="11"/>
        <v>12</v>
      </c>
      <c r="E24" s="1">
        <f t="shared" si="5"/>
        <v>3.9084312244793133E-2</v>
      </c>
      <c r="F24">
        <f t="shared" si="6"/>
        <v>43.540000000000013</v>
      </c>
      <c r="G24">
        <f t="shared" si="7"/>
        <v>1.7017309551382935</v>
      </c>
      <c r="H24" s="1">
        <f t="shared" si="0"/>
        <v>0.29535177407459656</v>
      </c>
      <c r="I24">
        <f t="shared" si="8"/>
        <v>0.4</v>
      </c>
      <c r="J24">
        <f t="shared" si="1"/>
        <v>0.11814070962983864</v>
      </c>
      <c r="K24">
        <f t="shared" si="9"/>
        <v>4.8</v>
      </c>
      <c r="L24">
        <f t="shared" si="10"/>
        <v>1.7722097544915454</v>
      </c>
      <c r="M24" s="1">
        <f t="shared" si="2"/>
        <v>0.36921036551907199</v>
      </c>
      <c r="N24">
        <f t="shared" si="3"/>
        <v>96.979745583493184</v>
      </c>
      <c r="O24">
        <f t="shared" si="4"/>
        <v>90.828868390510735</v>
      </c>
    </row>
    <row r="25" spans="4:15">
      <c r="D25">
        <f t="shared" si="11"/>
        <v>13</v>
      </c>
      <c r="E25" s="1">
        <f t="shared" si="5"/>
        <v>3.6708165171730513E-2</v>
      </c>
      <c r="F25">
        <f t="shared" si="6"/>
        <v>43.140000000000015</v>
      </c>
      <c r="G25">
        <f t="shared" si="7"/>
        <v>1.583590245508455</v>
      </c>
      <c r="H25" s="1">
        <f t="shared" si="0"/>
        <v>0.28152790497958718</v>
      </c>
      <c r="I25">
        <f t="shared" si="8"/>
        <v>0.4</v>
      </c>
      <c r="J25">
        <f t="shared" si="1"/>
        <v>0.11261116199183488</v>
      </c>
      <c r="K25">
        <f t="shared" si="9"/>
        <v>5.2</v>
      </c>
      <c r="L25">
        <f t="shared" si="10"/>
        <v>1.8848209164833802</v>
      </c>
      <c r="M25" s="1">
        <f t="shared" si="2"/>
        <v>0.36246556086218851</v>
      </c>
      <c r="N25">
        <f t="shared" si="3"/>
        <v>97.150117849658542</v>
      </c>
      <c r="O25">
        <f t="shared" si="4"/>
        <v>90.999240656676079</v>
      </c>
    </row>
    <row r="26" spans="4:15">
      <c r="D26">
        <f t="shared" si="11"/>
        <v>14</v>
      </c>
      <c r="E26" s="1">
        <f t="shared" si="5"/>
        <v>3.4416918191778653E-2</v>
      </c>
      <c r="F26">
        <f t="shared" si="6"/>
        <v>42.740000000000016</v>
      </c>
      <c r="G26">
        <f t="shared" si="7"/>
        <v>1.4709790835166201</v>
      </c>
      <c r="H26" s="1">
        <f t="shared" si="0"/>
        <v>0.26776364443797929</v>
      </c>
      <c r="I26">
        <f t="shared" si="8"/>
        <v>0.4</v>
      </c>
      <c r="J26">
        <f t="shared" si="1"/>
        <v>0.10710545777519172</v>
      </c>
      <c r="K26">
        <f t="shared" si="9"/>
        <v>5.6000000000000005</v>
      </c>
      <c r="L26">
        <f t="shared" si="10"/>
        <v>1.991926374258572</v>
      </c>
      <c r="M26" s="1">
        <f t="shared" si="2"/>
        <v>0.35570113826045924</v>
      </c>
      <c r="N26">
        <f t="shared" si="3"/>
        <v>97.31596904735116</v>
      </c>
      <c r="O26">
        <f t="shared" si="4"/>
        <v>91.165091854368711</v>
      </c>
    </row>
    <row r="27" spans="4:15">
      <c r="D27">
        <f t="shared" si="11"/>
        <v>15</v>
      </c>
      <c r="E27" s="1">
        <f t="shared" si="5"/>
        <v>3.2212414401072927E-2</v>
      </c>
      <c r="F27">
        <f t="shared" si="6"/>
        <v>42.340000000000018</v>
      </c>
      <c r="G27">
        <f t="shared" si="7"/>
        <v>1.3638736257414283</v>
      </c>
      <c r="H27" s="1">
        <f t="shared" si="0"/>
        <v>0.25410571952674604</v>
      </c>
      <c r="I27">
        <f t="shared" si="8"/>
        <v>0.4</v>
      </c>
      <c r="J27">
        <f t="shared" si="1"/>
        <v>0.10164228781069842</v>
      </c>
      <c r="K27">
        <f t="shared" si="9"/>
        <v>6.0000000000000009</v>
      </c>
      <c r="L27">
        <f t="shared" si="10"/>
        <v>2.0935686620692704</v>
      </c>
      <c r="M27" s="1">
        <f t="shared" si="2"/>
        <v>0.34892811034487836</v>
      </c>
      <c r="N27">
        <f t="shared" si="3"/>
        <v>97.477003527818795</v>
      </c>
      <c r="O27">
        <f t="shared" si="4"/>
        <v>91.326126334836346</v>
      </c>
    </row>
    <row r="28" spans="4:15">
      <c r="D28">
        <f t="shared" si="11"/>
        <v>16</v>
      </c>
      <c r="E28" s="1">
        <f t="shared" si="5"/>
        <v>3.0096121552950151E-2</v>
      </c>
      <c r="F28">
        <f t="shared" si="6"/>
        <v>41.940000000000019</v>
      </c>
      <c r="G28">
        <f t="shared" si="7"/>
        <v>1.2622313379307299</v>
      </c>
      <c r="H28" s="1">
        <f t="shared" si="0"/>
        <v>0.24060049448666654</v>
      </c>
      <c r="I28">
        <f t="shared" si="8"/>
        <v>0.4</v>
      </c>
      <c r="J28">
        <f t="shared" si="1"/>
        <v>9.6240197794666624E-2</v>
      </c>
      <c r="K28">
        <f t="shared" si="9"/>
        <v>6.4000000000000012</v>
      </c>
      <c r="L28">
        <f t="shared" si="10"/>
        <v>2.1898088598639371</v>
      </c>
      <c r="M28" s="1">
        <f t="shared" si="2"/>
        <v>0.34215763435374014</v>
      </c>
      <c r="N28">
        <f t="shared" si="3"/>
        <v>97.632952787113723</v>
      </c>
      <c r="O28">
        <f t="shared" si="4"/>
        <v>91.48207559413126</v>
      </c>
    </row>
    <row r="29" spans="4:15">
      <c r="D29">
        <f t="shared" si="11"/>
        <v>17</v>
      </c>
      <c r="E29" s="1">
        <f t="shared" si="5"/>
        <v>2.8069117480405942E-2</v>
      </c>
      <c r="F29">
        <f t="shared" si="6"/>
        <v>41.54000000000002</v>
      </c>
      <c r="G29">
        <f t="shared" si="7"/>
        <v>1.1659911401360634</v>
      </c>
      <c r="H29" s="1">
        <f t="shared" si="0"/>
        <v>0.22729331983490872</v>
      </c>
      <c r="I29">
        <f t="shared" si="8"/>
        <v>0.4</v>
      </c>
      <c r="J29">
        <f t="shared" si="1"/>
        <v>9.0917327933963496E-2</v>
      </c>
      <c r="K29">
        <f t="shared" si="9"/>
        <v>6.8000000000000016</v>
      </c>
      <c r="L29">
        <f t="shared" si="10"/>
        <v>2.2807261877979008</v>
      </c>
      <c r="M29" s="1">
        <f t="shared" si="2"/>
        <v>0.33540090997027944</v>
      </c>
      <c r="N29">
        <f t="shared" si="3"/>
        <v>97.783578312587281</v>
      </c>
      <c r="O29">
        <f t="shared" si="4"/>
        <v>91.632701119604832</v>
      </c>
    </row>
    <row r="30" spans="4:15">
      <c r="D30">
        <f t="shared" si="11"/>
        <v>18</v>
      </c>
      <c r="E30" s="1">
        <f t="shared" si="5"/>
        <v>2.6132080996648016E-2</v>
      </c>
      <c r="F30">
        <f t="shared" si="6"/>
        <v>41.140000000000022</v>
      </c>
      <c r="G30">
        <f t="shared" si="7"/>
        <v>1.0750738122021</v>
      </c>
      <c r="H30" s="1">
        <f t="shared" si="0"/>
        <v>0.21422789675121665</v>
      </c>
      <c r="I30">
        <f t="shared" si="8"/>
        <v>0.4</v>
      </c>
      <c r="J30">
        <f t="shared" si="1"/>
        <v>8.5691158700486658E-2</v>
      </c>
      <c r="K30">
        <f t="shared" si="9"/>
        <v>7.200000000000002</v>
      </c>
      <c r="L30">
        <f t="shared" si="10"/>
        <v>2.3664173464983875</v>
      </c>
      <c r="M30" s="1">
        <f t="shared" si="2"/>
        <v>0.32866907590255373</v>
      </c>
      <c r="N30">
        <f t="shared" si="3"/>
        <v>97.928673956784451</v>
      </c>
      <c r="O30">
        <f t="shared" si="4"/>
        <v>91.777796763802002</v>
      </c>
    </row>
    <row r="31" spans="4:15">
      <c r="D31">
        <f t="shared" si="11"/>
        <v>19</v>
      </c>
      <c r="E31" s="1">
        <f t="shared" si="5"/>
        <v>2.4285288500285045E-2</v>
      </c>
      <c r="F31">
        <f t="shared" si="6"/>
        <v>40.740000000000023</v>
      </c>
      <c r="G31">
        <f t="shared" si="7"/>
        <v>0.98938265350161325</v>
      </c>
      <c r="H31" s="1">
        <f t="shared" si="0"/>
        <v>0.20144567528550883</v>
      </c>
      <c r="I31">
        <f t="shared" si="8"/>
        <v>0.4</v>
      </c>
      <c r="J31">
        <f t="shared" si="1"/>
        <v>8.0578270114203543E-2</v>
      </c>
      <c r="K31">
        <f t="shared" si="9"/>
        <v>7.6000000000000023</v>
      </c>
      <c r="L31">
        <f t="shared" si="10"/>
        <v>2.446995616612591</v>
      </c>
      <c r="M31" s="1">
        <f t="shared" si="2"/>
        <v>0.32197310744902502</v>
      </c>
      <c r="N31">
        <f t="shared" si="3"/>
        <v>98.068067780981266</v>
      </c>
      <c r="O31">
        <f t="shared" si="4"/>
        <v>91.917190587998817</v>
      </c>
    </row>
    <row r="32" spans="4:15">
      <c r="D32">
        <f t="shared" si="11"/>
        <v>20</v>
      </c>
      <c r="E32" s="1">
        <f t="shared" si="5"/>
        <v>2.2528616345746384E-2</v>
      </c>
      <c r="F32">
        <f t="shared" si="6"/>
        <v>40.340000000000025</v>
      </c>
      <c r="G32">
        <f t="shared" si="7"/>
        <v>0.90880438338740976</v>
      </c>
      <c r="H32" s="1">
        <f t="shared" si="0"/>
        <v>0.1889853036698291</v>
      </c>
      <c r="I32">
        <f t="shared" si="8"/>
        <v>0.4</v>
      </c>
      <c r="J32">
        <f t="shared" si="1"/>
        <v>7.5594121467931652E-2</v>
      </c>
      <c r="K32">
        <f t="shared" si="9"/>
        <v>8.0000000000000018</v>
      </c>
      <c r="L32">
        <f t="shared" si="10"/>
        <v>2.5225897380805229</v>
      </c>
      <c r="M32" s="1">
        <f t="shared" si="2"/>
        <v>0.31532371726006531</v>
      </c>
      <c r="N32">
        <f t="shared" si="3"/>
        <v>98.201623327443514</v>
      </c>
      <c r="O32">
        <f t="shared" si="4"/>
        <v>92.050746134461065</v>
      </c>
    </row>
    <row r="33" spans="4:15">
      <c r="D33">
        <f t="shared" si="11"/>
        <v>21</v>
      </c>
      <c r="E33" s="1">
        <f t="shared" si="5"/>
        <v>2.0861548871293881E-2</v>
      </c>
      <c r="F33">
        <f t="shared" si="6"/>
        <v>39.940000000000026</v>
      </c>
      <c r="G33">
        <f t="shared" si="7"/>
        <v>0.83321026191947811</v>
      </c>
      <c r="H33" s="1">
        <f t="shared" si="0"/>
        <v>0.17688214391352175</v>
      </c>
      <c r="I33">
        <f t="shared" si="8"/>
        <v>0.4</v>
      </c>
      <c r="J33">
        <f t="shared" si="1"/>
        <v>7.0752857565408708E-2</v>
      </c>
      <c r="K33">
        <f t="shared" si="9"/>
        <v>8.4000000000000021</v>
      </c>
      <c r="L33">
        <f t="shared" si="10"/>
        <v>2.5933425956459315</v>
      </c>
      <c r="M33" s="1">
        <f t="shared" si="2"/>
        <v>0.30873126138642032</v>
      </c>
      <c r="N33">
        <f t="shared" si="3"/>
        <v>98.329240297982594</v>
      </c>
      <c r="O33">
        <f t="shared" si="4"/>
        <v>92.17836310500013</v>
      </c>
    </row>
    <row r="34" spans="4:15">
      <c r="D34">
        <f t="shared" si="11"/>
        <v>22</v>
      </c>
      <c r="E34" s="1">
        <f t="shared" si="5"/>
        <v>1.9283191814721014E-2</v>
      </c>
      <c r="F34">
        <f t="shared" si="6"/>
        <v>39.540000000000028</v>
      </c>
      <c r="G34">
        <f t="shared" si="7"/>
        <v>0.76245740435406939</v>
      </c>
      <c r="H34" s="1">
        <f t="shared" si="0"/>
        <v>0.16516786605308836</v>
      </c>
      <c r="I34">
        <f t="shared" si="8"/>
        <v>0.4</v>
      </c>
      <c r="J34">
        <f t="shared" si="1"/>
        <v>6.6067146421235345E-2</v>
      </c>
      <c r="K34">
        <f t="shared" si="9"/>
        <v>8.8000000000000025</v>
      </c>
      <c r="L34">
        <f t="shared" si="10"/>
        <v>2.659409742067167</v>
      </c>
      <c r="M34" s="1">
        <f t="shared" si="2"/>
        <v>0.30220565250763254</v>
      </c>
      <c r="N34">
        <f t="shared" si="3"/>
        <v>98.450854635561413</v>
      </c>
      <c r="O34">
        <f t="shared" si="4"/>
        <v>92.29997744257895</v>
      </c>
    </row>
    <row r="35" spans="4:15">
      <c r="D35">
        <f t="shared" si="11"/>
        <v>23</v>
      </c>
      <c r="E35" s="1">
        <f t="shared" si="5"/>
        <v>1.7792290698335041E-2</v>
      </c>
      <c r="F35">
        <f t="shared" si="6"/>
        <v>39.140000000000029</v>
      </c>
      <c r="G35">
        <f t="shared" si="7"/>
        <v>0.69639025793283404</v>
      </c>
      <c r="H35" s="1">
        <f t="shared" si="0"/>
        <v>0.15387013010227479</v>
      </c>
      <c r="I35">
        <f t="shared" si="8"/>
        <v>0.4</v>
      </c>
      <c r="J35">
        <f t="shared" si="1"/>
        <v>6.154805204090992E-2</v>
      </c>
      <c r="K35">
        <f t="shared" si="9"/>
        <v>9.2000000000000028</v>
      </c>
      <c r="L35">
        <f t="shared" si="10"/>
        <v>2.7209577941080769</v>
      </c>
      <c r="M35" s="1">
        <f t="shared" si="2"/>
        <v>0.29575628196826914</v>
      </c>
      <c r="N35">
        <f t="shared" si="3"/>
        <v>98.566438024544908</v>
      </c>
      <c r="O35">
        <f t="shared" si="4"/>
        <v>92.415560831562459</v>
      </c>
    </row>
    <row r="36" spans="4:15">
      <c r="D36">
        <f t="shared" si="11"/>
        <v>24</v>
      </c>
      <c r="E36" s="1">
        <f t="shared" si="5"/>
        <v>1.6387253636859153E-2</v>
      </c>
      <c r="F36">
        <f t="shared" si="6"/>
        <v>38.74000000000003</v>
      </c>
      <c r="G36">
        <f t="shared" si="7"/>
        <v>0.63484220589192408</v>
      </c>
      <c r="H36" s="1">
        <f t="shared" si="0"/>
        <v>0.14301236111997012</v>
      </c>
      <c r="I36">
        <f t="shared" si="8"/>
        <v>0.4</v>
      </c>
      <c r="J36">
        <f t="shared" si="1"/>
        <v>5.720494444798805E-2</v>
      </c>
      <c r="K36">
        <f t="shared" si="9"/>
        <v>9.6000000000000032</v>
      </c>
      <c r="L36">
        <f t="shared" si="10"/>
        <v>2.7781627385560648</v>
      </c>
      <c r="M36" s="1">
        <f t="shared" si="2"/>
        <v>0.28939195193292333</v>
      </c>
      <c r="N36">
        <f t="shared" si="3"/>
        <v>98.675996842734975</v>
      </c>
      <c r="O36">
        <f t="shared" si="4"/>
        <v>92.525119649752526</v>
      </c>
    </row>
    <row r="37" spans="4:15">
      <c r="D37">
        <f t="shared" si="11"/>
        <v>25</v>
      </c>
      <c r="E37" s="1">
        <f t="shared" si="5"/>
        <v>1.5066177919768792E-2</v>
      </c>
      <c r="F37">
        <f t="shared" si="6"/>
        <v>38.340000000000032</v>
      </c>
      <c r="G37">
        <f t="shared" si="7"/>
        <v>0.57763726144393601</v>
      </c>
      <c r="H37" s="1">
        <f t="shared" si="0"/>
        <v>0.13261361911163017</v>
      </c>
      <c r="I37">
        <f t="shared" si="8"/>
        <v>0.4</v>
      </c>
      <c r="J37">
        <f t="shared" si="1"/>
        <v>5.304544764465207E-2</v>
      </c>
      <c r="K37">
        <f t="shared" si="9"/>
        <v>10.000000000000004</v>
      </c>
      <c r="L37">
        <f t="shared" si="10"/>
        <v>2.8312081862007168</v>
      </c>
      <c r="M37" s="1">
        <f t="shared" si="2"/>
        <v>0.2831208186200716</v>
      </c>
      <c r="N37">
        <f t="shared" si="3"/>
        <v>98.779570613733995</v>
      </c>
      <c r="O37">
        <f t="shared" si="4"/>
        <v>92.628693420751546</v>
      </c>
    </row>
    <row r="38" spans="4:15">
      <c r="D38">
        <f t="shared" si="11"/>
        <v>26</v>
      </c>
      <c r="E38" s="1">
        <f t="shared" si="5"/>
        <v>1.382687964679187E-2</v>
      </c>
      <c r="F38">
        <f t="shared" si="6"/>
        <v>37.940000000000033</v>
      </c>
      <c r="G38">
        <f t="shared" si="7"/>
        <v>0.52459181379928399</v>
      </c>
      <c r="H38" s="1">
        <f t="shared" si="0"/>
        <v>0.12268856192395261</v>
      </c>
      <c r="I38">
        <f t="shared" si="8"/>
        <v>0.4</v>
      </c>
      <c r="J38">
        <f t="shared" si="1"/>
        <v>4.9075424769581044E-2</v>
      </c>
      <c r="K38">
        <f t="shared" si="9"/>
        <v>10.400000000000004</v>
      </c>
      <c r="L38">
        <f t="shared" si="10"/>
        <v>2.8802836109702978</v>
      </c>
      <c r="M38" s="1">
        <f t="shared" si="2"/>
        <v>0.27695034720868239</v>
      </c>
      <c r="N38">
        <f t="shared" si="3"/>
        <v>98.877230020785973</v>
      </c>
      <c r="O38">
        <f t="shared" si="4"/>
        <v>92.72635282780351</v>
      </c>
    </row>
    <row r="39" spans="4:15">
      <c r="D39">
        <f t="shared" si="11"/>
        <v>27</v>
      </c>
      <c r="E39" s="1">
        <f t="shared" si="5"/>
        <v>1.2666925653428409E-2</v>
      </c>
      <c r="F39">
        <f t="shared" si="6"/>
        <v>37.540000000000035</v>
      </c>
      <c r="G39">
        <f t="shared" si="7"/>
        <v>0.47551638902970295</v>
      </c>
      <c r="H39" s="1">
        <f t="shared" si="0"/>
        <v>0.11324749607603332</v>
      </c>
      <c r="I39">
        <f t="shared" si="8"/>
        <v>0.4</v>
      </c>
      <c r="J39">
        <f t="shared" si="1"/>
        <v>4.529899843041333E-2</v>
      </c>
      <c r="K39">
        <f t="shared" si="9"/>
        <v>10.800000000000004</v>
      </c>
      <c r="L39">
        <f t="shared" si="10"/>
        <v>2.9255826094007111</v>
      </c>
      <c r="M39" s="1">
        <f t="shared" si="2"/>
        <v>0.27088727864821388</v>
      </c>
      <c r="N39">
        <f t="shared" si="3"/>
        <v>98.969074552602223</v>
      </c>
      <c r="O39">
        <f t="shared" si="4"/>
        <v>92.818197359619774</v>
      </c>
    </row>
    <row r="40" spans="4:15">
      <c r="D40">
        <f t="shared" si="11"/>
        <v>28</v>
      </c>
      <c r="E40" s="1">
        <f t="shared" si="5"/>
        <v>1.1583666952054098E-2</v>
      </c>
      <c r="F40">
        <f t="shared" si="6"/>
        <v>37.140000000000036</v>
      </c>
      <c r="G40">
        <f t="shared" si="7"/>
        <v>0.4302173905992896</v>
      </c>
      <c r="H40" s="1">
        <f t="shared" si="0"/>
        <v>0.10429650774682321</v>
      </c>
      <c r="I40">
        <f t="shared" si="8"/>
        <v>0.4</v>
      </c>
      <c r="J40">
        <f t="shared" si="1"/>
        <v>4.1718603098729289E-2</v>
      </c>
      <c r="K40">
        <f t="shared" si="9"/>
        <v>11.200000000000005</v>
      </c>
      <c r="L40">
        <f t="shared" si="10"/>
        <v>2.9673012124994402</v>
      </c>
      <c r="M40" s="1">
        <f t="shared" si="2"/>
        <v>0.26493760825887847</v>
      </c>
      <c r="N40">
        <f t="shared" si="3"/>
        <v>99.055229857579988</v>
      </c>
      <c r="O40">
        <f t="shared" si="4"/>
        <v>92.904352664597525</v>
      </c>
    </row>
    <row r="41" spans="4:15">
      <c r="D41">
        <f t="shared" si="11"/>
        <v>29</v>
      </c>
      <c r="E41" s="1">
        <f t="shared" si="5"/>
        <v>1.0574272931425148E-2</v>
      </c>
      <c r="F41">
        <f t="shared" si="6"/>
        <v>36.740000000000038</v>
      </c>
      <c r="G41">
        <f t="shared" si="7"/>
        <v>0.38849878750056033</v>
      </c>
      <c r="H41" s="1">
        <f t="shared" si="0"/>
        <v>9.5837664013410859E-2</v>
      </c>
      <c r="I41">
        <f t="shared" si="8"/>
        <v>0.4</v>
      </c>
      <c r="J41">
        <f t="shared" si="1"/>
        <v>3.8335065605364343E-2</v>
      </c>
      <c r="K41">
        <f t="shared" si="9"/>
        <v>11.600000000000005</v>
      </c>
      <c r="L41">
        <f t="shared" si="10"/>
        <v>3.0056362781048045</v>
      </c>
      <c r="M41" s="1">
        <f t="shared" si="2"/>
        <v>0.25910657569868994</v>
      </c>
      <c r="N41">
        <f t="shared" si="3"/>
        <v>99.135844885284513</v>
      </c>
      <c r="O41">
        <f t="shared" si="4"/>
        <v>92.984967692302064</v>
      </c>
    </row>
    <row r="42" spans="4:15">
      <c r="D42">
        <f t="shared" si="11"/>
        <v>30</v>
      </c>
      <c r="E42" s="1">
        <f t="shared" si="5"/>
        <v>9.6357655997577202E-3</v>
      </c>
      <c r="F42">
        <f t="shared" si="6"/>
        <v>36.340000000000039</v>
      </c>
      <c r="G42">
        <f t="shared" si="7"/>
        <v>0.35016372189519596</v>
      </c>
      <c r="H42" s="1">
        <f t="shared" si="0"/>
        <v>8.7869272960900177E-2</v>
      </c>
      <c r="I42">
        <f t="shared" si="8"/>
        <v>0.4</v>
      </c>
      <c r="J42">
        <f t="shared" si="1"/>
        <v>3.5147709184360075E-2</v>
      </c>
      <c r="K42">
        <f t="shared" si="9"/>
        <v>12.000000000000005</v>
      </c>
      <c r="L42">
        <f t="shared" si="10"/>
        <v>3.0407839872891644</v>
      </c>
      <c r="M42" s="1">
        <f t="shared" si="2"/>
        <v>0.25339866560743024</v>
      </c>
      <c r="N42">
        <f t="shared" si="3"/>
        <v>99.211088893305984</v>
      </c>
      <c r="O42">
        <f t="shared" si="4"/>
        <v>93.060211700323521</v>
      </c>
    </row>
    <row r="43" spans="4:15">
      <c r="D43">
        <f t="shared" si="11"/>
        <v>31</v>
      </c>
      <c r="E43" s="1">
        <f t="shared" si="5"/>
        <v>8.7650532195558024E-3</v>
      </c>
      <c r="F43">
        <f t="shared" si="6"/>
        <v>35.94000000000004</v>
      </c>
      <c r="G43">
        <f t="shared" si="7"/>
        <v>0.3150160127108359</v>
      </c>
      <c r="H43" s="1">
        <f t="shared" si="0"/>
        <v>8.0386190466440979E-2</v>
      </c>
      <c r="I43">
        <f t="shared" si="8"/>
        <v>0.4</v>
      </c>
      <c r="J43">
        <f t="shared" si="1"/>
        <v>3.2154476186576395E-2</v>
      </c>
      <c r="K43">
        <f t="shared" si="9"/>
        <v>12.400000000000006</v>
      </c>
      <c r="L43">
        <f t="shared" si="10"/>
        <v>3.0729384634757406</v>
      </c>
      <c r="M43" s="1">
        <f t="shared" si="2"/>
        <v>0.24781761802223704</v>
      </c>
      <c r="N43">
        <f t="shared" si="3"/>
        <v>99.28114839400709</v>
      </c>
      <c r="O43">
        <f t="shared" si="4"/>
        <v>93.130271201024641</v>
      </c>
    </row>
    <row r="44" spans="4:15">
      <c r="D44">
        <f t="shared" si="11"/>
        <v>32</v>
      </c>
      <c r="E44" s="1">
        <f t="shared" si="5"/>
        <v>7.9589627609527053E-3</v>
      </c>
      <c r="F44">
        <f t="shared" si="6"/>
        <v>35.540000000000042</v>
      </c>
      <c r="G44">
        <f t="shared" si="7"/>
        <v>0.28286153652425949</v>
      </c>
      <c r="H44" s="1">
        <f t="shared" si="0"/>
        <v>7.3380161258292165E-2</v>
      </c>
      <c r="I44">
        <f t="shared" si="8"/>
        <v>0.4</v>
      </c>
      <c r="J44">
        <f t="shared" si="1"/>
        <v>2.9352064503316868E-2</v>
      </c>
      <c r="K44">
        <f t="shared" si="9"/>
        <v>12.800000000000006</v>
      </c>
      <c r="L44">
        <f t="shared" si="10"/>
        <v>3.1022905279790574</v>
      </c>
      <c r="M44" s="1">
        <f t="shared" si="2"/>
        <v>0.24236644749836375</v>
      </c>
      <c r="N44">
        <f t="shared" si="3"/>
        <v>99.346224109743375</v>
      </c>
      <c r="O44">
        <f t="shared" si="4"/>
        <v>93.195346916760911</v>
      </c>
    </row>
    <row r="45" spans="4:15">
      <c r="D45">
        <f t="shared" si="11"/>
        <v>33</v>
      </c>
      <c r="E45" s="1">
        <f t="shared" si="5"/>
        <v>7.2142706892698444E-3</v>
      </c>
      <c r="F45">
        <f t="shared" si="6"/>
        <v>35.140000000000043</v>
      </c>
      <c r="G45">
        <f t="shared" si="7"/>
        <v>0.25350947202094265</v>
      </c>
      <c r="H45" s="1">
        <f t="shared" ref="H45:H76" si="12">-94.7613*E45^8+450.932*E45^7-901.175*E45^6+985.803*E45^5-644.997*E45^4+259.985*E45^3-64.505*E45^2+9.71706*E45</f>
        <v>6.6840182192937497E-2</v>
      </c>
      <c r="I45">
        <f t="shared" si="8"/>
        <v>0.4</v>
      </c>
      <c r="J45">
        <f t="shared" ref="J45:J76" si="13">H45*I45</f>
        <v>2.6736072877174999E-2</v>
      </c>
      <c r="K45">
        <f t="shared" si="9"/>
        <v>13.200000000000006</v>
      </c>
      <c r="L45">
        <f t="shared" si="10"/>
        <v>3.1290266008562324</v>
      </c>
      <c r="M45" s="1">
        <f t="shared" ref="M45:M76" si="14">L45/K45</f>
        <v>0.23704746976183566</v>
      </c>
      <c r="N45">
        <f t="shared" ref="N45:N76" si="15">60.526*E45^4-163.16*E45^3+163.96*E45^2-83.438*E45+100</f>
        <v>99.406527997434026</v>
      </c>
      <c r="O45">
        <f t="shared" ref="O45:O76" si="16">N45-E$6/285</f>
        <v>93.255650804451562</v>
      </c>
    </row>
    <row r="46" spans="4:15">
      <c r="D46">
        <f t="shared" si="11"/>
        <v>34</v>
      </c>
      <c r="E46" s="1">
        <f t="shared" ref="E46:E77" si="17">G46/F46</f>
        <v>6.5277316967117839E-3</v>
      </c>
      <c r="F46">
        <f t="shared" ref="F46:F77" si="18">F45-I45</f>
        <v>34.740000000000045</v>
      </c>
      <c r="G46">
        <f t="shared" ref="G46:G77" si="19">G45-J45</f>
        <v>0.22677339914376765</v>
      </c>
      <c r="H46" s="1">
        <f t="shared" si="12"/>
        <v>6.0752876483570903E-2</v>
      </c>
      <c r="I46">
        <f t="shared" ref="I46:I77" si="20">I45</f>
        <v>0.4</v>
      </c>
      <c r="J46">
        <f t="shared" si="13"/>
        <v>2.4301150593428363E-2</v>
      </c>
      <c r="K46">
        <f t="shared" ref="K46:K77" si="21">K45+I46</f>
        <v>13.600000000000007</v>
      </c>
      <c r="L46">
        <f t="shared" ref="L46:L77" si="22">L45+J46</f>
        <v>3.1533277514496607</v>
      </c>
      <c r="M46" s="1">
        <f t="shared" si="14"/>
        <v>0.23186233466541611</v>
      </c>
      <c r="N46">
        <f t="shared" si="15"/>
        <v>99.462280394466475</v>
      </c>
      <c r="O46">
        <f t="shared" si="16"/>
        <v>93.311403201484012</v>
      </c>
    </row>
    <row r="47" spans="4:15">
      <c r="D47">
        <f t="shared" ref="D47:D78" si="23">D46+1</f>
        <v>35</v>
      </c>
      <c r="E47" s="1">
        <f t="shared" si="17"/>
        <v>5.8961050830034657E-3</v>
      </c>
      <c r="F47">
        <f t="shared" si="18"/>
        <v>34.340000000000046</v>
      </c>
      <c r="G47">
        <f t="shared" si="19"/>
        <v>0.2024722485503393</v>
      </c>
      <c r="H47" s="1">
        <f t="shared" si="12"/>
        <v>5.5102868744005294E-2</v>
      </c>
      <c r="I47">
        <f t="shared" si="20"/>
        <v>0.4</v>
      </c>
      <c r="J47">
        <f t="shared" si="13"/>
        <v>2.204114749760212E-2</v>
      </c>
      <c r="K47">
        <f t="shared" si="21"/>
        <v>14.000000000000007</v>
      </c>
      <c r="L47">
        <f t="shared" si="22"/>
        <v>3.175368898947263</v>
      </c>
      <c r="M47" s="1">
        <f t="shared" si="14"/>
        <v>0.22681206421051867</v>
      </c>
      <c r="N47">
        <f t="shared" si="15"/>
        <v>99.513707328398056</v>
      </c>
      <c r="O47">
        <f t="shared" si="16"/>
        <v>93.362830135415606</v>
      </c>
    </row>
    <row r="48" spans="4:15">
      <c r="D48">
        <f t="shared" si="23"/>
        <v>36</v>
      </c>
      <c r="E48" s="1">
        <f t="shared" si="17"/>
        <v>5.3161785814006164E-3</v>
      </c>
      <c r="F48">
        <f t="shared" si="18"/>
        <v>33.940000000000047</v>
      </c>
      <c r="G48">
        <f t="shared" si="19"/>
        <v>0.18043110105273719</v>
      </c>
      <c r="H48" s="1">
        <f t="shared" si="12"/>
        <v>4.9873152073332011E-2</v>
      </c>
      <c r="I48">
        <f t="shared" si="20"/>
        <v>0.4</v>
      </c>
      <c r="J48">
        <f t="shared" si="13"/>
        <v>1.9949260829332807E-2</v>
      </c>
      <c r="K48">
        <f t="shared" si="21"/>
        <v>14.400000000000007</v>
      </c>
      <c r="L48">
        <f t="shared" si="22"/>
        <v>3.1953181597765958</v>
      </c>
      <c r="M48" s="1">
        <f t="shared" si="14"/>
        <v>0.22189709442893016</v>
      </c>
      <c r="N48">
        <f t="shared" si="15"/>
        <v>99.56103802327263</v>
      </c>
      <c r="O48">
        <f t="shared" si="16"/>
        <v>93.410160830290181</v>
      </c>
    </row>
    <row r="49" spans="4:15">
      <c r="D49">
        <f t="shared" si="23"/>
        <v>37</v>
      </c>
      <c r="E49" s="1">
        <f t="shared" si="17"/>
        <v>4.7847895117294021E-3</v>
      </c>
      <c r="F49">
        <f t="shared" si="18"/>
        <v>33.540000000000049</v>
      </c>
      <c r="G49">
        <f t="shared" si="19"/>
        <v>0.16048184022340439</v>
      </c>
      <c r="H49" s="1">
        <f t="shared" si="12"/>
        <v>4.5045439894536264E-2</v>
      </c>
      <c r="I49">
        <f t="shared" si="20"/>
        <v>0.4</v>
      </c>
      <c r="J49">
        <f t="shared" si="13"/>
        <v>1.8018175957814506E-2</v>
      </c>
      <c r="K49">
        <f t="shared" si="21"/>
        <v>14.800000000000008</v>
      </c>
      <c r="L49">
        <f t="shared" si="22"/>
        <v>3.2133363357344105</v>
      </c>
      <c r="M49" s="1">
        <f t="shared" si="14"/>
        <v>0.21711731998205464</v>
      </c>
      <c r="N49">
        <f t="shared" si="15"/>
        <v>99.604502626030794</v>
      </c>
      <c r="O49">
        <f t="shared" si="16"/>
        <v>93.45362543304833</v>
      </c>
    </row>
    <row r="50" spans="4:15">
      <c r="D50">
        <f t="shared" si="23"/>
        <v>38</v>
      </c>
      <c r="E50" s="1">
        <f t="shared" si="17"/>
        <v>4.2988432186357771E-3</v>
      </c>
      <c r="F50">
        <f t="shared" si="18"/>
        <v>33.14000000000005</v>
      </c>
      <c r="G50">
        <f t="shared" si="19"/>
        <v>0.14246366426558987</v>
      </c>
      <c r="H50" s="1">
        <f t="shared" si="12"/>
        <v>4.0600496782779896E-2</v>
      </c>
      <c r="I50">
        <f t="shared" si="20"/>
        <v>0.4</v>
      </c>
      <c r="J50">
        <f t="shared" si="13"/>
        <v>1.6240198713111959E-2</v>
      </c>
      <c r="K50">
        <f t="shared" si="21"/>
        <v>15.200000000000008</v>
      </c>
      <c r="L50">
        <f t="shared" si="22"/>
        <v>3.2295765344475225</v>
      </c>
      <c r="M50" s="1">
        <f t="shared" si="14"/>
        <v>0.212472140424179</v>
      </c>
      <c r="N50">
        <f t="shared" si="15"/>
        <v>99.644330167791239</v>
      </c>
      <c r="O50">
        <f t="shared" si="16"/>
        <v>93.493452974808775</v>
      </c>
    </row>
    <row r="51" spans="4:15">
      <c r="D51">
        <f t="shared" si="23"/>
        <v>39</v>
      </c>
      <c r="E51" s="1">
        <f t="shared" si="17"/>
        <v>3.8553288195625444E-3</v>
      </c>
      <c r="F51">
        <f t="shared" si="18"/>
        <v>32.740000000000052</v>
      </c>
      <c r="G51">
        <f t="shared" si="19"/>
        <v>0.1262234655524779</v>
      </c>
      <c r="H51" s="1">
        <f t="shared" si="12"/>
        <v>3.6518443999945388E-2</v>
      </c>
      <c r="I51">
        <f t="shared" si="20"/>
        <v>0.4</v>
      </c>
      <c r="J51">
        <f t="shared" si="13"/>
        <v>1.4607377599978155E-2</v>
      </c>
      <c r="K51">
        <f t="shared" si="21"/>
        <v>15.600000000000009</v>
      </c>
      <c r="L51">
        <f t="shared" si="22"/>
        <v>3.2441839120475007</v>
      </c>
      <c r="M51" s="1">
        <f t="shared" si="14"/>
        <v>0.20796050718253198</v>
      </c>
      <c r="N51">
        <f t="shared" si="15"/>
        <v>99.680746766966649</v>
      </c>
      <c r="O51">
        <f t="shared" si="16"/>
        <v>93.5298695739842</v>
      </c>
    </row>
    <row r="52" spans="4:15">
      <c r="D52">
        <f t="shared" si="23"/>
        <v>40</v>
      </c>
      <c r="E52" s="1">
        <f t="shared" si="17"/>
        <v>3.4513323423778467E-3</v>
      </c>
      <c r="F52">
        <f t="shared" si="18"/>
        <v>32.340000000000053</v>
      </c>
      <c r="G52">
        <f t="shared" si="19"/>
        <v>0.11161608795249975</v>
      </c>
      <c r="H52" s="1">
        <f t="shared" si="12"/>
        <v>3.2779036832479042E-2</v>
      </c>
      <c r="I52">
        <f t="shared" si="20"/>
        <v>0.4</v>
      </c>
      <c r="J52">
        <f t="shared" si="13"/>
        <v>1.3111614732991618E-2</v>
      </c>
      <c r="K52">
        <f t="shared" si="21"/>
        <v>16.000000000000007</v>
      </c>
      <c r="L52">
        <f t="shared" si="22"/>
        <v>3.2572955267804922</v>
      </c>
      <c r="M52" s="1">
        <f t="shared" si="14"/>
        <v>0.20358097042378068</v>
      </c>
      <c r="N52">
        <f t="shared" si="15"/>
        <v>99.713974074400255</v>
      </c>
      <c r="O52">
        <f t="shared" si="16"/>
        <v>93.563096881417806</v>
      </c>
    </row>
    <row r="53" spans="4:15">
      <c r="D53">
        <f t="shared" si="23"/>
        <v>41</v>
      </c>
      <c r="E53" s="1">
        <f t="shared" si="17"/>
        <v>3.084047376941389E-3</v>
      </c>
      <c r="F53">
        <f t="shared" si="18"/>
        <v>31.940000000000055</v>
      </c>
      <c r="G53">
        <f t="shared" si="19"/>
        <v>9.8504473219508129E-2</v>
      </c>
      <c r="H53" s="1">
        <f t="shared" si="12"/>
        <v>2.9361912068193066E-2</v>
      </c>
      <c r="I53">
        <f t="shared" si="20"/>
        <v>0.4</v>
      </c>
      <c r="J53">
        <f t="shared" si="13"/>
        <v>1.1744764827277227E-2</v>
      </c>
      <c r="K53">
        <f t="shared" si="21"/>
        <v>16.400000000000006</v>
      </c>
      <c r="L53">
        <f t="shared" si="22"/>
        <v>3.2690402916077694</v>
      </c>
      <c r="M53" s="1">
        <f t="shared" si="14"/>
        <v>0.19933172509803465</v>
      </c>
      <c r="N53">
        <f t="shared" si="15"/>
        <v>99.744227955047506</v>
      </c>
      <c r="O53">
        <f t="shared" si="16"/>
        <v>93.593350762065057</v>
      </c>
    </row>
    <row r="54" spans="4:15">
      <c r="D54">
        <f t="shared" si="23"/>
        <v>42</v>
      </c>
      <c r="E54" s="1">
        <f t="shared" si="17"/>
        <v>2.7507833986122623E-3</v>
      </c>
      <c r="F54">
        <f t="shared" si="18"/>
        <v>31.540000000000056</v>
      </c>
      <c r="G54">
        <f t="shared" si="19"/>
        <v>8.6759708392230905E-2</v>
      </c>
      <c r="H54" s="1">
        <f t="shared" si="12"/>
        <v>2.6246805019237197E-2</v>
      </c>
      <c r="I54">
        <f t="shared" si="20"/>
        <v>0.4</v>
      </c>
      <c r="J54">
        <f t="shared" si="13"/>
        <v>1.049872200769488E-2</v>
      </c>
      <c r="K54">
        <f t="shared" si="21"/>
        <v>16.800000000000004</v>
      </c>
      <c r="L54">
        <f t="shared" si="22"/>
        <v>3.2795390136154645</v>
      </c>
      <c r="M54" s="1">
        <f t="shared" si="14"/>
        <v>0.19521065557234904</v>
      </c>
      <c r="N54">
        <f t="shared" si="15"/>
        <v>99.771717396187071</v>
      </c>
      <c r="O54">
        <f t="shared" si="16"/>
        <v>93.620840203204608</v>
      </c>
    </row>
    <row r="55" spans="4:15">
      <c r="D55">
        <f t="shared" si="23"/>
        <v>43</v>
      </c>
      <c r="E55" s="1">
        <f t="shared" si="17"/>
        <v>2.4489719455534969E-3</v>
      </c>
      <c r="F55">
        <f t="shared" si="18"/>
        <v>31.140000000000057</v>
      </c>
      <c r="G55">
        <f t="shared" si="19"/>
        <v>7.6260986384536031E-2</v>
      </c>
      <c r="H55" s="1">
        <f t="shared" si="12"/>
        <v>2.3413736391665045E-2</v>
      </c>
      <c r="I55">
        <f t="shared" si="20"/>
        <v>0.4</v>
      </c>
      <c r="J55">
        <f t="shared" si="13"/>
        <v>9.3654945566660191E-3</v>
      </c>
      <c r="K55">
        <f t="shared" si="21"/>
        <v>17.200000000000003</v>
      </c>
      <c r="L55">
        <f t="shared" si="22"/>
        <v>3.2889045081721306</v>
      </c>
      <c r="M55" s="1">
        <f t="shared" si="14"/>
        <v>0.19121537838210059</v>
      </c>
      <c r="N55">
        <f t="shared" si="15"/>
        <v>99.796643628682148</v>
      </c>
      <c r="O55">
        <f t="shared" si="16"/>
        <v>93.645766435699699</v>
      </c>
    </row>
    <row r="56" spans="4:15">
      <c r="D56">
        <f t="shared" si="23"/>
        <v>44</v>
      </c>
      <c r="E56" s="1">
        <f t="shared" si="17"/>
        <v>2.1761708467101458E-3</v>
      </c>
      <c r="F56">
        <f t="shared" si="18"/>
        <v>30.740000000000059</v>
      </c>
      <c r="G56">
        <f t="shared" si="19"/>
        <v>6.689549182787001E-2</v>
      </c>
      <c r="H56" s="1">
        <f t="shared" si="12"/>
        <v>2.0843170017011421E-2</v>
      </c>
      <c r="I56">
        <f t="shared" si="20"/>
        <v>0.4</v>
      </c>
      <c r="J56">
        <f t="shared" si="13"/>
        <v>8.3372680068045692E-3</v>
      </c>
      <c r="K56">
        <f t="shared" si="21"/>
        <v>17.600000000000001</v>
      </c>
      <c r="L56">
        <f t="shared" si="22"/>
        <v>3.2972417761789354</v>
      </c>
      <c r="M56" s="1">
        <f t="shared" si="14"/>
        <v>0.1873432827374395</v>
      </c>
      <c r="N56">
        <f t="shared" si="15"/>
        <v>99.819199445344012</v>
      </c>
      <c r="O56">
        <f t="shared" si="16"/>
        <v>93.668322252361548</v>
      </c>
    </row>
    <row r="57" spans="4:15">
      <c r="D57">
        <f t="shared" si="23"/>
        <v>45</v>
      </c>
      <c r="E57" s="1">
        <f t="shared" si="17"/>
        <v>1.930066704715403E-3</v>
      </c>
      <c r="F57">
        <f t="shared" si="18"/>
        <v>30.34000000000006</v>
      </c>
      <c r="G57">
        <f t="shared" si="19"/>
        <v>5.8558223821065444E-2</v>
      </c>
      <c r="H57" s="1">
        <f t="shared" si="12"/>
        <v>1.8516143006822555E-2</v>
      </c>
      <c r="I57">
        <f t="shared" si="20"/>
        <v>0.4</v>
      </c>
      <c r="J57">
        <f t="shared" si="13"/>
        <v>7.4064572027290228E-3</v>
      </c>
      <c r="K57">
        <f t="shared" si="21"/>
        <v>18</v>
      </c>
      <c r="L57">
        <f t="shared" si="22"/>
        <v>3.3046482333816645</v>
      </c>
      <c r="M57" s="1">
        <f t="shared" si="14"/>
        <v>0.18359156852120359</v>
      </c>
      <c r="N57">
        <f t="shared" si="15"/>
        <v>99.839568698864881</v>
      </c>
      <c r="O57">
        <f t="shared" si="16"/>
        <v>93.688691505882417</v>
      </c>
    </row>
    <row r="58" spans="4:15">
      <c r="D58">
        <f t="shared" si="23"/>
        <v>46</v>
      </c>
      <c r="E58" s="1">
        <f t="shared" si="17"/>
        <v>1.7084758389557888E-3</v>
      </c>
      <c r="F58">
        <f t="shared" si="18"/>
        <v>29.940000000000062</v>
      </c>
      <c r="G58">
        <f t="shared" si="19"/>
        <v>5.1151766618336425E-2</v>
      </c>
      <c r="H58" s="1">
        <f t="shared" si="12"/>
        <v>1.6414370281939643E-2</v>
      </c>
      <c r="I58">
        <f t="shared" si="20"/>
        <v>0.4</v>
      </c>
      <c r="J58">
        <f t="shared" si="13"/>
        <v>6.5657481127758578E-3</v>
      </c>
      <c r="K58">
        <f t="shared" si="21"/>
        <v>18.399999999999999</v>
      </c>
      <c r="L58">
        <f t="shared" si="22"/>
        <v>3.3112139814944404</v>
      </c>
      <c r="M58" s="1">
        <f t="shared" si="14"/>
        <v>0.17995728160295874</v>
      </c>
      <c r="N58">
        <f t="shared" si="15"/>
        <v>99.857925960963982</v>
      </c>
      <c r="O58">
        <f t="shared" si="16"/>
        <v>93.707048767981519</v>
      </c>
    </row>
    <row r="59" spans="4:15">
      <c r="D59">
        <f t="shared" si="23"/>
        <v>47</v>
      </c>
      <c r="E59" s="1">
        <f t="shared" si="17"/>
        <v>1.5093438898294001E-3</v>
      </c>
      <c r="F59">
        <f t="shared" si="18"/>
        <v>29.540000000000063</v>
      </c>
      <c r="G59">
        <f t="shared" si="19"/>
        <v>4.4586018505560571E-2</v>
      </c>
      <c r="H59" s="1">
        <f t="shared" si="12"/>
        <v>1.4520325683046512E-2</v>
      </c>
      <c r="I59">
        <f t="shared" si="20"/>
        <v>0.4</v>
      </c>
      <c r="J59">
        <f t="shared" si="13"/>
        <v>5.8081302732186056E-3</v>
      </c>
      <c r="K59">
        <f t="shared" si="21"/>
        <v>18.799999999999997</v>
      </c>
      <c r="L59">
        <f t="shared" si="22"/>
        <v>3.3170221117676588</v>
      </c>
      <c r="M59" s="1">
        <f t="shared" si="14"/>
        <v>0.17643734637062017</v>
      </c>
      <c r="N59">
        <f t="shared" si="15"/>
        <v>99.874436324202179</v>
      </c>
      <c r="O59">
        <f t="shared" si="16"/>
        <v>93.72355913121973</v>
      </c>
    </row>
    <row r="60" spans="4:15">
      <c r="D60">
        <f t="shared" si="23"/>
        <v>48</v>
      </c>
      <c r="E60" s="1">
        <f t="shared" si="17"/>
        <v>1.3307442770192819E-3</v>
      </c>
      <c r="F60">
        <f t="shared" si="18"/>
        <v>29.140000000000065</v>
      </c>
      <c r="G60">
        <f t="shared" si="19"/>
        <v>3.8777888232341962E-2</v>
      </c>
      <c r="H60" s="1">
        <f t="shared" si="12"/>
        <v>1.2817302007857008E-2</v>
      </c>
      <c r="I60">
        <f t="shared" si="20"/>
        <v>0.4</v>
      </c>
      <c r="J60">
        <f t="shared" si="13"/>
        <v>5.1269208031428032E-3</v>
      </c>
      <c r="K60">
        <f t="shared" si="21"/>
        <v>19.199999999999996</v>
      </c>
      <c r="L60">
        <f t="shared" si="22"/>
        <v>3.3221490325708016</v>
      </c>
      <c r="M60" s="1">
        <f t="shared" si="14"/>
        <v>0.17302859544639596</v>
      </c>
      <c r="N60">
        <f t="shared" si="15"/>
        <v>99.889255328241873</v>
      </c>
      <c r="O60">
        <f t="shared" si="16"/>
        <v>93.73837813525941</v>
      </c>
    </row>
    <row r="61" spans="4:15">
      <c r="D61">
        <f t="shared" si="23"/>
        <v>49</v>
      </c>
      <c r="E61" s="1">
        <f t="shared" si="17"/>
        <v>1.1708756934307265E-3</v>
      </c>
      <c r="F61">
        <f t="shared" si="18"/>
        <v>28.740000000000066</v>
      </c>
      <c r="G61">
        <f t="shared" si="19"/>
        <v>3.3650967429199159E-2</v>
      </c>
      <c r="H61" s="1">
        <f t="shared" si="12"/>
        <v>1.1289452363897301E-2</v>
      </c>
      <c r="I61">
        <f t="shared" si="20"/>
        <v>0.4</v>
      </c>
      <c r="J61">
        <f t="shared" si="13"/>
        <v>4.5157809455589207E-3</v>
      </c>
      <c r="K61">
        <f t="shared" si="21"/>
        <v>19.599999999999994</v>
      </c>
      <c r="L61">
        <f t="shared" si="22"/>
        <v>3.3266648135163606</v>
      </c>
      <c r="M61" s="1">
        <f t="shared" si="14"/>
        <v>0.16972779660797763</v>
      </c>
      <c r="N61">
        <f t="shared" si="15"/>
        <v>99.902528993042793</v>
      </c>
      <c r="O61">
        <f t="shared" si="16"/>
        <v>93.75165180006033</v>
      </c>
    </row>
    <row r="62" spans="4:15">
      <c r="D62">
        <f t="shared" si="23"/>
        <v>50</v>
      </c>
      <c r="E62" s="1">
        <f t="shared" si="17"/>
        <v>1.028058803233598E-3</v>
      </c>
      <c r="F62">
        <f t="shared" si="18"/>
        <v>28.340000000000067</v>
      </c>
      <c r="G62">
        <f t="shared" si="19"/>
        <v>2.9135186483640239E-2</v>
      </c>
      <c r="H62" s="1">
        <f t="shared" si="12"/>
        <v>9.921815193828433E-3</v>
      </c>
      <c r="I62">
        <f t="shared" si="20"/>
        <v>0.4</v>
      </c>
      <c r="J62">
        <f t="shared" si="13"/>
        <v>3.9687260775313734E-3</v>
      </c>
      <c r="K62">
        <f t="shared" si="21"/>
        <v>19.999999999999993</v>
      </c>
      <c r="L62">
        <f t="shared" si="22"/>
        <v>3.330633539593892</v>
      </c>
      <c r="M62" s="1">
        <f t="shared" si="14"/>
        <v>0.16653167697969465</v>
      </c>
      <c r="N62">
        <f t="shared" si="15"/>
        <v>99.91439394248809</v>
      </c>
      <c r="O62">
        <f t="shared" si="16"/>
        <v>93.763516749505641</v>
      </c>
    </row>
    <row r="63" spans="4:15">
      <c r="D63">
        <f t="shared" si="23"/>
        <v>51</v>
      </c>
      <c r="E63" s="1">
        <f t="shared" si="17"/>
        <v>9.0073229799959929E-4</v>
      </c>
      <c r="F63">
        <f t="shared" si="18"/>
        <v>27.940000000000069</v>
      </c>
      <c r="G63">
        <f t="shared" si="19"/>
        <v>2.5166460406108867E-2</v>
      </c>
      <c r="H63" s="1">
        <f t="shared" si="12"/>
        <v>8.7003252407232643E-3</v>
      </c>
      <c r="I63">
        <f t="shared" si="20"/>
        <v>0.4</v>
      </c>
      <c r="J63">
        <f t="shared" si="13"/>
        <v>3.4801300962893061E-3</v>
      </c>
      <c r="K63">
        <f t="shared" si="21"/>
        <v>20.399999999999991</v>
      </c>
      <c r="L63">
        <f t="shared" si="22"/>
        <v>3.3341136696901814</v>
      </c>
      <c r="M63" s="1">
        <f t="shared" si="14"/>
        <v>0.16343694459265601</v>
      </c>
      <c r="N63">
        <f t="shared" si="15"/>
        <v>99.924977603134707</v>
      </c>
      <c r="O63">
        <f t="shared" si="16"/>
        <v>93.774100410152244</v>
      </c>
    </row>
    <row r="64" spans="4:15">
      <c r="D64">
        <f t="shared" si="23"/>
        <v>52</v>
      </c>
      <c r="E64" s="1">
        <f t="shared" si="17"/>
        <v>7.874484498845137E-4</v>
      </c>
      <c r="F64">
        <f t="shared" si="18"/>
        <v>27.54000000000007</v>
      </c>
      <c r="G64">
        <f t="shared" si="19"/>
        <v>2.1686330309819563E-2</v>
      </c>
      <c r="H64" s="1">
        <f t="shared" si="12"/>
        <v>7.6118125896455753E-3</v>
      </c>
      <c r="I64">
        <f t="shared" si="20"/>
        <v>0.4</v>
      </c>
      <c r="J64">
        <f t="shared" si="13"/>
        <v>3.0447250358582303E-3</v>
      </c>
      <c r="K64">
        <f t="shared" si="21"/>
        <v>20.79999999999999</v>
      </c>
      <c r="L64">
        <f t="shared" si="22"/>
        <v>3.3371583947260395</v>
      </c>
      <c r="M64" s="1">
        <f t="shared" si="14"/>
        <v>0.16044030743875198</v>
      </c>
      <c r="N64">
        <f t="shared" si="15"/>
        <v>99.934398464101548</v>
      </c>
      <c r="O64">
        <f t="shared" si="16"/>
        <v>93.783521271119099</v>
      </c>
    </row>
    <row r="65" spans="4:15">
      <c r="D65">
        <f t="shared" si="23"/>
        <v>53</v>
      </c>
      <c r="E65" s="1">
        <f t="shared" si="17"/>
        <v>6.8686828570233168E-4</v>
      </c>
      <c r="F65">
        <f t="shared" si="18"/>
        <v>27.140000000000072</v>
      </c>
      <c r="G65">
        <f t="shared" si="19"/>
        <v>1.8641605273961331E-2</v>
      </c>
      <c r="H65" s="1">
        <f t="shared" si="12"/>
        <v>6.6439917629708212E-3</v>
      </c>
      <c r="I65">
        <f t="shared" si="20"/>
        <v>0.4</v>
      </c>
      <c r="J65">
        <f t="shared" si="13"/>
        <v>2.6575967051883287E-3</v>
      </c>
      <c r="K65">
        <f t="shared" si="21"/>
        <v>21.199999999999989</v>
      </c>
      <c r="L65">
        <f t="shared" si="22"/>
        <v>3.339815991431228</v>
      </c>
      <c r="M65" s="1">
        <f t="shared" si="14"/>
        <v>0.15753849016185045</v>
      </c>
      <c r="N65">
        <f t="shared" si="15"/>
        <v>99.942766385485371</v>
      </c>
      <c r="O65">
        <f t="shared" si="16"/>
        <v>93.791889192502907</v>
      </c>
    </row>
    <row r="66" spans="4:15">
      <c r="D66">
        <f t="shared" si="23"/>
        <v>54</v>
      </c>
      <c r="E66" s="1">
        <f t="shared" si="17"/>
        <v>5.9775649097879426E-4</v>
      </c>
      <c r="F66">
        <f t="shared" si="18"/>
        <v>26.740000000000073</v>
      </c>
      <c r="G66">
        <f t="shared" si="19"/>
        <v>1.5984008568773002E-2</v>
      </c>
      <c r="H66" s="1">
        <f t="shared" si="12"/>
        <v>5.7854426715129529E-3</v>
      </c>
      <c r="I66">
        <f t="shared" si="20"/>
        <v>0.4</v>
      </c>
      <c r="J66">
        <f t="shared" si="13"/>
        <v>2.3141770686051812E-3</v>
      </c>
      <c r="K66">
        <f t="shared" si="21"/>
        <v>21.599999999999987</v>
      </c>
      <c r="L66">
        <f t="shared" si="22"/>
        <v>3.3421301684998332</v>
      </c>
      <c r="M66" s="1">
        <f t="shared" si="14"/>
        <v>0.15472824854165904</v>
      </c>
      <c r="N66">
        <f t="shared" si="15"/>
        <v>99.95018294407511</v>
      </c>
      <c r="O66">
        <f t="shared" si="16"/>
        <v>93.799305751092646</v>
      </c>
    </row>
    <row r="67" spans="4:15">
      <c r="D67">
        <f t="shared" si="23"/>
        <v>55</v>
      </c>
      <c r="E67" s="1">
        <f t="shared" si="17"/>
        <v>5.189761389585339E-4</v>
      </c>
      <c r="F67">
        <f t="shared" si="18"/>
        <v>26.340000000000074</v>
      </c>
      <c r="G67">
        <f t="shared" si="19"/>
        <v>1.3669831500167821E-2</v>
      </c>
      <c r="H67" s="1">
        <f t="shared" si="12"/>
        <v>5.0255850408424726E-3</v>
      </c>
      <c r="I67">
        <f t="shared" si="20"/>
        <v>0.4</v>
      </c>
      <c r="J67">
        <f t="shared" si="13"/>
        <v>2.0102340163369891E-3</v>
      </c>
      <c r="K67">
        <f t="shared" si="21"/>
        <v>21.999999999999986</v>
      </c>
      <c r="L67">
        <f t="shared" si="22"/>
        <v>3.3441404025161701</v>
      </c>
      <c r="M67" s="1">
        <f t="shared" si="14"/>
        <v>0.15200638193255328</v>
      </c>
      <c r="N67">
        <f t="shared" si="15"/>
        <v>99.956741806484345</v>
      </c>
      <c r="O67">
        <f t="shared" si="16"/>
        <v>93.805864613501882</v>
      </c>
    </row>
    <row r="68" spans="4:15">
      <c r="D68">
        <f t="shared" si="23"/>
        <v>56</v>
      </c>
      <c r="E68" s="1">
        <f t="shared" si="17"/>
        <v>4.4948332628491898E-4</v>
      </c>
      <c r="F68">
        <f t="shared" si="18"/>
        <v>25.940000000000076</v>
      </c>
      <c r="G68">
        <f t="shared" si="19"/>
        <v>1.1659597483830832E-2</v>
      </c>
      <c r="H68" s="1">
        <f t="shared" si="12"/>
        <v>4.3546477493379169E-3</v>
      </c>
      <c r="I68">
        <f t="shared" si="20"/>
        <v>0.4</v>
      </c>
      <c r="J68">
        <f t="shared" si="13"/>
        <v>1.7418590997351669E-3</v>
      </c>
      <c r="K68">
        <f t="shared" si="21"/>
        <v>22.399999999999984</v>
      </c>
      <c r="L68">
        <f t="shared" si="22"/>
        <v>3.3458822616159054</v>
      </c>
      <c r="M68" s="1">
        <f t="shared" si="14"/>
        <v>0.14936974382213875</v>
      </c>
      <c r="N68">
        <f t="shared" si="15"/>
        <v>99.962529121108432</v>
      </c>
      <c r="O68">
        <f t="shared" si="16"/>
        <v>93.811651928125968</v>
      </c>
    </row>
    <row r="69" spans="4:15">
      <c r="D69">
        <f t="shared" si="23"/>
        <v>57</v>
      </c>
      <c r="E69" s="1">
        <f t="shared" si="17"/>
        <v>3.8832178481188861E-4</v>
      </c>
      <c r="F69">
        <f t="shared" si="18"/>
        <v>25.540000000000077</v>
      </c>
      <c r="G69">
        <f t="shared" si="19"/>
        <v>9.9177383840956656E-3</v>
      </c>
      <c r="H69" s="1">
        <f t="shared" si="12"/>
        <v>3.7636343368624221E-3</v>
      </c>
      <c r="I69">
        <f t="shared" si="20"/>
        <v>0.4</v>
      </c>
      <c r="J69">
        <f t="shared" si="13"/>
        <v>1.505453734744969E-3</v>
      </c>
      <c r="K69">
        <f t="shared" si="21"/>
        <v>22.799999999999983</v>
      </c>
      <c r="L69">
        <f t="shared" si="22"/>
        <v>3.3473877153506502</v>
      </c>
      <c r="M69" s="1">
        <f t="shared" si="14"/>
        <v>0.14681525067327425</v>
      </c>
      <c r="N69">
        <f t="shared" si="15"/>
        <v>99.967623921519007</v>
      </c>
      <c r="O69">
        <f t="shared" si="16"/>
        <v>93.816746728536543</v>
      </c>
    </row>
    <row r="70" spans="4:15">
      <c r="D70">
        <f t="shared" si="23"/>
        <v>58</v>
      </c>
      <c r="E70" s="1">
        <f t="shared" si="17"/>
        <v>3.3461752781824468E-4</v>
      </c>
      <c r="F70">
        <f t="shared" si="18"/>
        <v>25.140000000000079</v>
      </c>
      <c r="G70">
        <f t="shared" si="19"/>
        <v>8.4122846493506973E-3</v>
      </c>
      <c r="H70" s="1">
        <f t="shared" si="12"/>
        <v>3.244285774328658E-3</v>
      </c>
      <c r="I70">
        <f t="shared" si="20"/>
        <v>0.4</v>
      </c>
      <c r="J70">
        <f t="shared" si="13"/>
        <v>1.2977143097314633E-3</v>
      </c>
      <c r="K70">
        <f t="shared" si="21"/>
        <v>23.199999999999982</v>
      </c>
      <c r="L70">
        <f t="shared" si="22"/>
        <v>3.3486854296603816</v>
      </c>
      <c r="M70" s="1">
        <f t="shared" si="14"/>
        <v>0.14433988920949933</v>
      </c>
      <c r="N70">
        <f t="shared" si="15"/>
        <v>99.972098535020777</v>
      </c>
      <c r="O70">
        <f t="shared" si="16"/>
        <v>93.821221342038314</v>
      </c>
    </row>
    <row r="71" spans="4:15">
      <c r="D71">
        <f t="shared" si="23"/>
        <v>59</v>
      </c>
      <c r="E71" s="1">
        <f t="shared" si="17"/>
        <v>2.8757357880433352E-4</v>
      </c>
      <c r="F71">
        <f t="shared" si="18"/>
        <v>24.74000000000008</v>
      </c>
      <c r="G71">
        <f t="shared" si="19"/>
        <v>7.1145703396192344E-3</v>
      </c>
      <c r="H71" s="1">
        <f t="shared" si="12"/>
        <v>2.7890414273692289E-3</v>
      </c>
      <c r="I71">
        <f t="shared" si="20"/>
        <v>0.4</v>
      </c>
      <c r="J71">
        <f t="shared" si="13"/>
        <v>1.1156165709476915E-3</v>
      </c>
      <c r="K71">
        <f t="shared" si="21"/>
        <v>23.59999999999998</v>
      </c>
      <c r="L71">
        <f t="shared" si="22"/>
        <v>3.3498010462313292</v>
      </c>
      <c r="M71" s="1">
        <f t="shared" si="14"/>
        <v>0.1419407222979378</v>
      </c>
      <c r="N71">
        <f t="shared" si="15"/>
        <v>99.976018991108305</v>
      </c>
      <c r="O71">
        <f t="shared" si="16"/>
        <v>93.825141798125856</v>
      </c>
    </row>
    <row r="72" spans="4:15">
      <c r="D72">
        <f t="shared" si="23"/>
        <v>60</v>
      </c>
      <c r="E72" s="1">
        <f t="shared" si="17"/>
        <v>2.4646482204895327E-4</v>
      </c>
      <c r="F72">
        <f t="shared" si="18"/>
        <v>24.340000000000082</v>
      </c>
      <c r="G72">
        <f t="shared" si="19"/>
        <v>5.9989537686715427E-3</v>
      </c>
      <c r="H72" s="1">
        <f t="shared" si="12"/>
        <v>2.3909990033976363E-3</v>
      </c>
      <c r="I72">
        <f t="shared" si="20"/>
        <v>0.4</v>
      </c>
      <c r="J72">
        <f t="shared" si="13"/>
        <v>9.563996013590546E-4</v>
      </c>
      <c r="K72">
        <f t="shared" si="21"/>
        <v>23.999999999999979</v>
      </c>
      <c r="L72">
        <f t="shared" si="22"/>
        <v>3.3507574458326883</v>
      </c>
      <c r="M72" s="1">
        <f t="shared" si="14"/>
        <v>0.13961489357636214</v>
      </c>
      <c r="N72">
        <f t="shared" si="15"/>
        <v>99.979445425470558</v>
      </c>
      <c r="O72">
        <f t="shared" si="16"/>
        <v>93.828568232488095</v>
      </c>
    </row>
    <row r="73" spans="4:15">
      <c r="D73">
        <f t="shared" si="23"/>
        <v>61</v>
      </c>
      <c r="E73" s="1">
        <f t="shared" si="17"/>
        <v>2.1063300615340312E-4</v>
      </c>
      <c r="F73">
        <f t="shared" si="18"/>
        <v>23.940000000000083</v>
      </c>
      <c r="G73">
        <f t="shared" si="19"/>
        <v>5.042554167312488E-3</v>
      </c>
      <c r="H73" s="1">
        <f t="shared" si="12"/>
        <v>2.0438741412505219E-3</v>
      </c>
      <c r="I73">
        <f t="shared" si="20"/>
        <v>0.4</v>
      </c>
      <c r="J73">
        <f t="shared" si="13"/>
        <v>8.1754965650020878E-4</v>
      </c>
      <c r="K73">
        <f t="shared" si="21"/>
        <v>24.399999999999977</v>
      </c>
      <c r="L73">
        <f t="shared" si="22"/>
        <v>3.3515749954891887</v>
      </c>
      <c r="M73" s="1">
        <f t="shared" si="14"/>
        <v>0.13735963096267179</v>
      </c>
      <c r="N73">
        <f t="shared" si="15"/>
        <v>99.982432476000483</v>
      </c>
      <c r="O73">
        <f t="shared" si="16"/>
        <v>93.83155528301802</v>
      </c>
    </row>
    <row r="74" spans="4:15">
      <c r="D74">
        <f t="shared" si="23"/>
        <v>62</v>
      </c>
      <c r="E74" s="1">
        <f t="shared" si="17"/>
        <v>1.7948192484334169E-4</v>
      </c>
      <c r="F74">
        <f t="shared" si="18"/>
        <v>23.540000000000084</v>
      </c>
      <c r="G74">
        <f t="shared" si="19"/>
        <v>4.2250045108122788E-3</v>
      </c>
      <c r="H74" s="1">
        <f t="shared" si="12"/>
        <v>1.7419601864516307E-3</v>
      </c>
      <c r="I74">
        <f t="shared" si="20"/>
        <v>0.4</v>
      </c>
      <c r="J74">
        <f t="shared" si="13"/>
        <v>6.967840745806523E-4</v>
      </c>
      <c r="K74">
        <f t="shared" si="21"/>
        <v>24.799999999999976</v>
      </c>
      <c r="L74">
        <f t="shared" si="22"/>
        <v>3.3522717795637695</v>
      </c>
      <c r="M74" s="1">
        <f t="shared" si="14"/>
        <v>0.13517224917595858</v>
      </c>
      <c r="N74">
        <f t="shared" si="15"/>
        <v>99.985029667979944</v>
      </c>
      <c r="O74">
        <f t="shared" si="16"/>
        <v>93.834152474997495</v>
      </c>
    </row>
    <row r="75" spans="4:15">
      <c r="D75">
        <f t="shared" si="23"/>
        <v>63</v>
      </c>
      <c r="E75" s="1">
        <f t="shared" si="17"/>
        <v>1.524727932684362E-4</v>
      </c>
      <c r="F75">
        <f t="shared" si="18"/>
        <v>23.140000000000086</v>
      </c>
      <c r="G75">
        <f t="shared" si="19"/>
        <v>3.5282204362316267E-3</v>
      </c>
      <c r="H75" s="1">
        <f t="shared" si="12"/>
        <v>1.4800885925840956E-3</v>
      </c>
      <c r="I75">
        <f t="shared" si="20"/>
        <v>0.4</v>
      </c>
      <c r="J75">
        <f t="shared" si="13"/>
        <v>5.9203543703363832E-4</v>
      </c>
      <c r="K75">
        <f t="shared" si="21"/>
        <v>25.199999999999974</v>
      </c>
      <c r="L75">
        <f t="shared" si="22"/>
        <v>3.352863815000803</v>
      </c>
      <c r="M75" s="1">
        <f t="shared" si="14"/>
        <v>0.1330501513889209</v>
      </c>
      <c r="N75">
        <f t="shared" si="15"/>
        <v>99.987281786231279</v>
      </c>
      <c r="O75">
        <f t="shared" si="16"/>
        <v>93.83640459324883</v>
      </c>
    </row>
    <row r="76" spans="4:15">
      <c r="D76">
        <f t="shared" si="23"/>
        <v>64</v>
      </c>
      <c r="E76" s="1">
        <f t="shared" si="17"/>
        <v>1.2911983285831033E-4</v>
      </c>
      <c r="F76">
        <f t="shared" si="18"/>
        <v>22.740000000000087</v>
      </c>
      <c r="G76">
        <f t="shared" si="19"/>
        <v>2.9361849991979883E-3</v>
      </c>
      <c r="H76" s="1">
        <f t="shared" si="12"/>
        <v>1.2535902996341868E-3</v>
      </c>
      <c r="I76">
        <f t="shared" si="20"/>
        <v>0.4</v>
      </c>
      <c r="J76">
        <f t="shared" si="13"/>
        <v>5.0143611985367469E-4</v>
      </c>
      <c r="K76">
        <f t="shared" si="21"/>
        <v>25.599999999999973</v>
      </c>
      <c r="L76">
        <f t="shared" si="22"/>
        <v>3.3533652511206569</v>
      </c>
      <c r="M76" s="1">
        <f t="shared" si="14"/>
        <v>0.1309908301219008</v>
      </c>
      <c r="N76">
        <f t="shared" si="15"/>
        <v>99.989229232564597</v>
      </c>
      <c r="O76">
        <f t="shared" si="16"/>
        <v>93.838352039582134</v>
      </c>
    </row>
    <row r="77" spans="4:15">
      <c r="D77">
        <f t="shared" si="23"/>
        <v>65</v>
      </c>
      <c r="E77" s="1">
        <f t="shared" si="17"/>
        <v>1.0898607338157134E-4</v>
      </c>
      <c r="F77">
        <f t="shared" si="18"/>
        <v>22.340000000000089</v>
      </c>
      <c r="G77">
        <f t="shared" si="19"/>
        <v>2.4347488793443135E-3</v>
      </c>
      <c r="H77" s="1">
        <f t="shared" ref="H77:H92" si="24">-94.7613*E77^8+450.932*E77^7-901.175*E77^6+985.803*E77^5-644.997*E77^4+259.985*E77^3-64.505*E77^2+9.71706*E77</f>
        <v>1.0582583626010758E-3</v>
      </c>
      <c r="I77">
        <f t="shared" si="20"/>
        <v>0.4</v>
      </c>
      <c r="J77">
        <f t="shared" ref="J77:J92" si="25">H77*I77</f>
        <v>4.2330334504043035E-4</v>
      </c>
      <c r="K77">
        <f t="shared" si="21"/>
        <v>25.999999999999972</v>
      </c>
      <c r="L77">
        <f t="shared" si="22"/>
        <v>3.3537885544656971</v>
      </c>
      <c r="M77" s="1">
        <f t="shared" ref="M77:M92" si="26">L77/K77</f>
        <v>0.12899186747945002</v>
      </c>
      <c r="N77">
        <f t="shared" ref="N77:N92" si="27">60.526*E77^4-163.16*E77^3+163.96*E77^2-83.438*E77+100</f>
        <v>99.99090836730899</v>
      </c>
      <c r="O77">
        <f t="shared" ref="O77:O92" si="28">N77-E$6/285</f>
        <v>93.840031174326526</v>
      </c>
    </row>
    <row r="78" spans="4:15">
      <c r="D78">
        <f t="shared" si="23"/>
        <v>66</v>
      </c>
      <c r="E78" s="1">
        <f t="shared" ref="E78:E92" si="29">G78/F78</f>
        <v>9.167937713326685E-5</v>
      </c>
      <c r="F78">
        <f t="shared" ref="F78:F92" si="30">F77-I77</f>
        <v>21.94000000000009</v>
      </c>
      <c r="G78">
        <f t="shared" ref="G78:G92" si="31">G77-J77</f>
        <v>2.011445534303883E-3</v>
      </c>
      <c r="H78" s="1">
        <f t="shared" si="24"/>
        <v>8.9031203715508964E-4</v>
      </c>
      <c r="I78">
        <f t="shared" ref="I78:I92" si="32">I77</f>
        <v>0.4</v>
      </c>
      <c r="J78">
        <f t="shared" si="25"/>
        <v>3.561248148620359E-4</v>
      </c>
      <c r="K78">
        <f t="shared" ref="K78:K92" si="33">K77+I78</f>
        <v>26.39999999999997</v>
      </c>
      <c r="L78">
        <f t="shared" ref="L78:L92" si="34">L77+J78</f>
        <v>3.3541446792805591</v>
      </c>
      <c r="M78" s="1">
        <f t="shared" si="26"/>
        <v>0.12705093482123345</v>
      </c>
      <c r="N78">
        <f t="shared" si="27"/>
        <v>99.992351834106572</v>
      </c>
      <c r="O78">
        <f t="shared" si="28"/>
        <v>93.841474641124108</v>
      </c>
    </row>
    <row r="79" spans="4:15">
      <c r="D79">
        <f t="shared" ref="D79:D92" si="35">D78+1</f>
        <v>67</v>
      </c>
      <c r="E79" s="1">
        <f t="shared" si="29"/>
        <v>7.6848687067866298E-5</v>
      </c>
      <c r="F79">
        <f t="shared" si="30"/>
        <v>21.540000000000092</v>
      </c>
      <c r="G79">
        <f t="shared" si="31"/>
        <v>1.6553207194418471E-3</v>
      </c>
      <c r="H79" s="1">
        <f t="shared" si="24"/>
        <v>7.4636247261655427E-4</v>
      </c>
      <c r="I79">
        <f t="shared" si="32"/>
        <v>0.4</v>
      </c>
      <c r="J79">
        <f t="shared" si="25"/>
        <v>2.9854498904662171E-4</v>
      </c>
      <c r="K79">
        <f t="shared" si="33"/>
        <v>26.799999999999969</v>
      </c>
      <c r="L79">
        <f t="shared" si="34"/>
        <v>3.3544432242696058</v>
      </c>
      <c r="M79" s="1">
        <f t="shared" si="26"/>
        <v>0.12516579195035857</v>
      </c>
      <c r="N79">
        <f t="shared" si="27"/>
        <v>99.993588867476348</v>
      </c>
      <c r="O79">
        <f t="shared" si="28"/>
        <v>93.842711674493898</v>
      </c>
    </row>
    <row r="80" spans="4:15">
      <c r="D80">
        <f t="shared" si="35"/>
        <v>68</v>
      </c>
      <c r="E80" s="1">
        <f t="shared" si="29"/>
        <v>6.4180498126547753E-5</v>
      </c>
      <c r="F80">
        <f t="shared" si="30"/>
        <v>21.140000000000093</v>
      </c>
      <c r="G80">
        <f t="shared" si="31"/>
        <v>1.3567757303952254E-3</v>
      </c>
      <c r="H80" s="1">
        <f t="shared" si="24"/>
        <v>6.2338011495678453E-4</v>
      </c>
      <c r="I80">
        <f t="shared" si="32"/>
        <v>0.4</v>
      </c>
      <c r="J80">
        <f t="shared" si="25"/>
        <v>2.4935204598271383E-4</v>
      </c>
      <c r="K80">
        <f t="shared" si="33"/>
        <v>27.199999999999967</v>
      </c>
      <c r="L80">
        <f t="shared" si="34"/>
        <v>3.3546925763155886</v>
      </c>
      <c r="M80" s="1">
        <f t="shared" si="26"/>
        <v>0.12333428589395561</v>
      </c>
      <c r="N80">
        <f t="shared" si="27"/>
        <v>99.994645582927774</v>
      </c>
      <c r="O80">
        <f t="shared" si="28"/>
        <v>93.843768389945325</v>
      </c>
    </row>
    <row r="81" spans="4:15">
      <c r="D81">
        <f t="shared" si="35"/>
        <v>69</v>
      </c>
      <c r="E81" s="1">
        <f t="shared" si="29"/>
        <v>5.3395548910921246E-5</v>
      </c>
      <c r="F81">
        <f t="shared" si="30"/>
        <v>20.740000000000094</v>
      </c>
      <c r="G81">
        <f t="shared" si="31"/>
        <v>1.1074236844125116E-3</v>
      </c>
      <c r="H81" s="1">
        <f t="shared" si="24"/>
        <v>5.1866388285906118E-4</v>
      </c>
      <c r="I81">
        <f t="shared" si="32"/>
        <v>0.4</v>
      </c>
      <c r="J81">
        <f t="shared" si="25"/>
        <v>2.0746555314362448E-4</v>
      </c>
      <c r="K81">
        <f t="shared" si="33"/>
        <v>27.599999999999966</v>
      </c>
      <c r="L81">
        <f t="shared" si="34"/>
        <v>3.3549000418687323</v>
      </c>
      <c r="M81" s="1">
        <f t="shared" si="26"/>
        <v>0.12155434934307016</v>
      </c>
      <c r="N81">
        <f t="shared" si="27"/>
        <v>99.995545249628975</v>
      </c>
      <c r="O81">
        <f t="shared" si="28"/>
        <v>93.844668056646526</v>
      </c>
    </row>
    <row r="82" spans="4:15">
      <c r="D82">
        <f t="shared" si="35"/>
        <v>70</v>
      </c>
      <c r="E82" s="1">
        <f t="shared" si="29"/>
        <v>4.4245729167595032E-5</v>
      </c>
      <c r="F82">
        <f t="shared" si="30"/>
        <v>20.340000000000096</v>
      </c>
      <c r="G82">
        <f t="shared" si="31"/>
        <v>8.9995813126888722E-4</v>
      </c>
      <c r="H82" s="1">
        <f t="shared" si="24"/>
        <v>4.2981214714061665E-4</v>
      </c>
      <c r="I82">
        <f t="shared" si="32"/>
        <v>0.4</v>
      </c>
      <c r="J82">
        <f t="shared" si="25"/>
        <v>1.7192485885624668E-4</v>
      </c>
      <c r="K82">
        <f t="shared" si="33"/>
        <v>27.999999999999964</v>
      </c>
      <c r="L82">
        <f t="shared" si="34"/>
        <v>3.3550719667275883</v>
      </c>
      <c r="M82" s="1">
        <f t="shared" si="26"/>
        <v>0.11982399881169974</v>
      </c>
      <c r="N82">
        <f t="shared" si="27"/>
        <v>99.996308545817541</v>
      </c>
      <c r="O82">
        <f t="shared" si="28"/>
        <v>93.845431352835078</v>
      </c>
    </row>
    <row r="83" spans="4:15">
      <c r="D83">
        <f t="shared" si="35"/>
        <v>71</v>
      </c>
      <c r="E83" s="1">
        <f t="shared" si="29"/>
        <v>3.6511197212268654E-5</v>
      </c>
      <c r="F83">
        <f t="shared" si="30"/>
        <v>19.940000000000097</v>
      </c>
      <c r="G83">
        <f t="shared" si="31"/>
        <v>7.2803327241264051E-4</v>
      </c>
      <c r="H83" s="1">
        <f t="shared" si="24"/>
        <v>3.5469551711576436E-4</v>
      </c>
      <c r="I83">
        <f t="shared" si="32"/>
        <v>0.4</v>
      </c>
      <c r="J83">
        <f t="shared" si="25"/>
        <v>1.4187820684630575E-4</v>
      </c>
      <c r="K83">
        <f t="shared" si="33"/>
        <v>28.399999999999963</v>
      </c>
      <c r="L83">
        <f t="shared" si="34"/>
        <v>3.3552138449344349</v>
      </c>
      <c r="M83" s="1">
        <f t="shared" si="26"/>
        <v>0.11814133256811406</v>
      </c>
      <c r="N83">
        <f t="shared" si="27"/>
        <v>99.996953797288811</v>
      </c>
      <c r="O83">
        <f t="shared" si="28"/>
        <v>93.846076604306347</v>
      </c>
    </row>
    <row r="84" spans="4:15">
      <c r="D84">
        <f t="shared" si="35"/>
        <v>72</v>
      </c>
      <c r="E84" s="1">
        <f t="shared" si="29"/>
        <v>2.9997700387222714E-5</v>
      </c>
      <c r="F84">
        <f t="shared" si="30"/>
        <v>19.540000000000099</v>
      </c>
      <c r="G84">
        <f t="shared" si="31"/>
        <v>5.8615506556633479E-4</v>
      </c>
      <c r="H84" s="1">
        <f t="shared" si="24"/>
        <v>2.9143141594197518E-4</v>
      </c>
      <c r="I84">
        <f t="shared" si="32"/>
        <v>0.4</v>
      </c>
      <c r="J84">
        <f t="shared" si="25"/>
        <v>1.1657256637679008E-4</v>
      </c>
      <c r="K84">
        <f t="shared" si="33"/>
        <v>28.799999999999962</v>
      </c>
      <c r="L84">
        <f t="shared" si="34"/>
        <v>3.3553304175008116</v>
      </c>
      <c r="M84" s="1">
        <f t="shared" si="26"/>
        <v>0.11650452838544501</v>
      </c>
      <c r="N84">
        <f t="shared" si="27"/>
        <v>99.997497199412066</v>
      </c>
      <c r="O84">
        <f t="shared" si="28"/>
        <v>93.846620006429617</v>
      </c>
    </row>
    <row r="85" spans="4:15">
      <c r="D85">
        <f t="shared" si="35"/>
        <v>73</v>
      </c>
      <c r="E85" s="1">
        <f t="shared" si="29"/>
        <v>2.4534090866747245E-5</v>
      </c>
      <c r="F85">
        <f t="shared" si="30"/>
        <v>19.1400000000001</v>
      </c>
      <c r="G85">
        <f t="shared" si="31"/>
        <v>4.695824991895447E-4</v>
      </c>
      <c r="H85" s="1">
        <f t="shared" si="24"/>
        <v>2.3836040988300217E-4</v>
      </c>
      <c r="I85">
        <f t="shared" si="32"/>
        <v>0.4</v>
      </c>
      <c r="J85">
        <f t="shared" si="25"/>
        <v>9.534416395320087E-5</v>
      </c>
      <c r="K85">
        <f t="shared" si="33"/>
        <v>29.19999999999996</v>
      </c>
      <c r="L85">
        <f t="shared" si="34"/>
        <v>3.3554257616647649</v>
      </c>
      <c r="M85" s="1">
        <f t="shared" si="26"/>
        <v>0.11491184115290307</v>
      </c>
      <c r="N85">
        <f t="shared" si="27"/>
        <v>99.997953023214919</v>
      </c>
      <c r="O85">
        <f t="shared" si="28"/>
        <v>93.847075830232455</v>
      </c>
    </row>
    <row r="86" spans="4:15">
      <c r="D86">
        <f t="shared" si="35"/>
        <v>74</v>
      </c>
      <c r="E86" s="1">
        <f t="shared" si="29"/>
        <v>1.9970028561170854E-5</v>
      </c>
      <c r="F86">
        <f t="shared" si="30"/>
        <v>18.740000000000101</v>
      </c>
      <c r="G86">
        <f t="shared" si="31"/>
        <v>3.7423833523634383E-4</v>
      </c>
      <c r="H86" s="1">
        <f t="shared" si="24"/>
        <v>1.9402424307541421E-4</v>
      </c>
      <c r="I86">
        <f t="shared" si="32"/>
        <v>0.4</v>
      </c>
      <c r="J86">
        <f t="shared" si="25"/>
        <v>7.7609697230165688E-5</v>
      </c>
      <c r="K86">
        <f t="shared" si="33"/>
        <v>29.599999999999959</v>
      </c>
      <c r="L86">
        <f t="shared" si="34"/>
        <v>3.3555033713619951</v>
      </c>
      <c r="M86" s="1">
        <f t="shared" si="26"/>
        <v>0.11336160038385135</v>
      </c>
      <c r="N86">
        <f t="shared" si="27"/>
        <v>99.998333806143194</v>
      </c>
      <c r="O86">
        <f t="shared" si="28"/>
        <v>93.847456613160745</v>
      </c>
    </row>
    <row r="87" spans="4:15">
      <c r="D87">
        <f t="shared" si="35"/>
        <v>75</v>
      </c>
      <c r="E87" s="1">
        <f t="shared" si="29"/>
        <v>1.6173862486705369E-5</v>
      </c>
      <c r="F87">
        <f t="shared" si="30"/>
        <v>18.340000000000103</v>
      </c>
      <c r="G87">
        <f t="shared" si="31"/>
        <v>2.9662863800617811E-4</v>
      </c>
      <c r="H87" s="1">
        <f t="shared" si="24"/>
        <v>1.5714551920515486E-4</v>
      </c>
      <c r="I87">
        <f t="shared" si="32"/>
        <v>0.4</v>
      </c>
      <c r="J87">
        <f t="shared" si="25"/>
        <v>6.2858207682061951E-5</v>
      </c>
      <c r="K87">
        <f t="shared" si="33"/>
        <v>29.999999999999957</v>
      </c>
      <c r="L87">
        <f t="shared" si="34"/>
        <v>3.3555662295696771</v>
      </c>
      <c r="M87" s="1">
        <f t="shared" si="26"/>
        <v>0.11185220765232273</v>
      </c>
      <c r="N87">
        <f t="shared" si="27"/>
        <v>99.998650528152069</v>
      </c>
      <c r="O87">
        <f t="shared" si="28"/>
        <v>93.84777333516962</v>
      </c>
    </row>
    <row r="88" spans="4:15">
      <c r="D88">
        <f t="shared" si="35"/>
        <v>76</v>
      </c>
      <c r="E88" s="1">
        <f t="shared" si="29"/>
        <v>1.3030681734900491E-5</v>
      </c>
      <c r="F88">
        <f t="shared" si="30"/>
        <v>17.940000000000104</v>
      </c>
      <c r="G88">
        <f t="shared" si="31"/>
        <v>2.3377043032411616E-4</v>
      </c>
      <c r="H88" s="1">
        <f t="shared" si="24"/>
        <v>1.2660896397117334E-4</v>
      </c>
      <c r="I88">
        <f t="shared" si="32"/>
        <v>0.4</v>
      </c>
      <c r="J88">
        <f t="shared" si="25"/>
        <v>5.064358558846934E-5</v>
      </c>
      <c r="K88">
        <f t="shared" si="33"/>
        <v>30.399999999999956</v>
      </c>
      <c r="L88">
        <f t="shared" si="34"/>
        <v>3.3556168731552654</v>
      </c>
      <c r="M88" s="1">
        <f t="shared" si="26"/>
        <v>0.11038213398537074</v>
      </c>
      <c r="N88">
        <f t="shared" si="27"/>
        <v>99.998912773817239</v>
      </c>
      <c r="O88">
        <f t="shared" si="28"/>
        <v>93.848035580834789</v>
      </c>
    </row>
    <row r="89" spans="4:15">
      <c r="D89">
        <f t="shared" si="35"/>
        <v>77</v>
      </c>
      <c r="E89" s="1">
        <f t="shared" si="29"/>
        <v>1.04405270658863E-5</v>
      </c>
      <c r="F89">
        <f t="shared" si="30"/>
        <v>17.540000000000106</v>
      </c>
      <c r="G89">
        <f t="shared" si="31"/>
        <v>1.8312684473564681E-4</v>
      </c>
      <c r="H89" s="1">
        <f t="shared" si="24"/>
        <v>1.0144419688464123E-4</v>
      </c>
      <c r="I89">
        <f t="shared" si="32"/>
        <v>0.4</v>
      </c>
      <c r="J89">
        <f t="shared" si="25"/>
        <v>4.0577678753856493E-5</v>
      </c>
      <c r="K89">
        <f t="shared" si="33"/>
        <v>30.799999999999955</v>
      </c>
      <c r="L89">
        <f t="shared" si="34"/>
        <v>3.3556574508340193</v>
      </c>
      <c r="M89" s="1">
        <f t="shared" si="26"/>
        <v>0.10894991723487092</v>
      </c>
      <c r="N89">
        <f t="shared" si="27"/>
        <v>99.999128881174883</v>
      </c>
      <c r="O89">
        <f t="shared" si="28"/>
        <v>93.84825168819242</v>
      </c>
    </row>
    <row r="90" spans="4:15">
      <c r="D90">
        <f t="shared" si="35"/>
        <v>78</v>
      </c>
      <c r="E90" s="1">
        <f t="shared" si="29"/>
        <v>8.3167541412945999E-6</v>
      </c>
      <c r="F90">
        <f t="shared" si="30"/>
        <v>17.140000000000107</v>
      </c>
      <c r="G90">
        <f t="shared" si="31"/>
        <v>1.4254916598179033E-4</v>
      </c>
      <c r="H90" s="1">
        <f t="shared" si="24"/>
        <v>8.0809937438156782E-5</v>
      </c>
      <c r="I90">
        <f t="shared" si="32"/>
        <v>0.4</v>
      </c>
      <c r="J90">
        <f t="shared" si="25"/>
        <v>3.2323974975262717E-5</v>
      </c>
      <c r="K90">
        <f t="shared" si="33"/>
        <v>31.199999999999953</v>
      </c>
      <c r="L90">
        <f t="shared" si="34"/>
        <v>3.3556897748089947</v>
      </c>
      <c r="M90" s="1">
        <f t="shared" si="26"/>
        <v>0.1075541594490064</v>
      </c>
      <c r="N90">
        <f t="shared" si="27"/>
        <v>99.999306078008715</v>
      </c>
      <c r="O90">
        <f t="shared" si="28"/>
        <v>93.848428885026266</v>
      </c>
    </row>
    <row r="91" spans="4:15">
      <c r="D91">
        <f t="shared" si="35"/>
        <v>79</v>
      </c>
      <c r="E91" s="1">
        <f t="shared" si="29"/>
        <v>6.5845394866503516E-6</v>
      </c>
      <c r="F91">
        <f t="shared" si="30"/>
        <v>16.740000000000109</v>
      </c>
      <c r="G91">
        <f t="shared" si="31"/>
        <v>1.1022519100652761E-4</v>
      </c>
      <c r="H91" s="1">
        <f t="shared" si="24"/>
        <v>6.3979568649253057E-5</v>
      </c>
      <c r="I91">
        <f t="shared" si="32"/>
        <v>0.4</v>
      </c>
      <c r="J91">
        <f t="shared" si="25"/>
        <v>2.5591827459701225E-5</v>
      </c>
      <c r="K91">
        <f t="shared" si="33"/>
        <v>31.599999999999952</v>
      </c>
      <c r="L91">
        <f t="shared" si="34"/>
        <v>3.3557153666364545</v>
      </c>
      <c r="M91" s="1">
        <f t="shared" si="26"/>
        <v>0.10619352426064746</v>
      </c>
      <c r="N91">
        <f t="shared" si="27"/>
        <v>99.999450606302943</v>
      </c>
      <c r="O91">
        <f t="shared" si="28"/>
        <v>93.84857341332048</v>
      </c>
    </row>
    <row r="92" spans="4:15">
      <c r="D92">
        <f t="shared" si="35"/>
        <v>80</v>
      </c>
      <c r="E92" s="1">
        <f t="shared" si="29"/>
        <v>5.1795204129024366E-6</v>
      </c>
      <c r="F92">
        <f t="shared" si="30"/>
        <v>16.34000000000011</v>
      </c>
      <c r="G92">
        <f t="shared" si="31"/>
        <v>8.4633363546826379E-5</v>
      </c>
      <c r="H92" s="1">
        <f t="shared" si="24"/>
        <v>5.0327980156040737E-5</v>
      </c>
      <c r="I92">
        <f t="shared" si="32"/>
        <v>0.4</v>
      </c>
      <c r="J92">
        <f t="shared" si="25"/>
        <v>2.0131192062416295E-5</v>
      </c>
      <c r="K92">
        <f t="shared" si="33"/>
        <v>31.99999999999995</v>
      </c>
      <c r="L92">
        <f t="shared" si="34"/>
        <v>3.3557354978285168</v>
      </c>
      <c r="M92" s="1">
        <f t="shared" si="26"/>
        <v>0.10486673430714132</v>
      </c>
      <c r="N92">
        <f t="shared" si="27"/>
        <v>99.999567835574396</v>
      </c>
      <c r="O92">
        <f t="shared" si="28"/>
        <v>93.848690642591947</v>
      </c>
    </row>
    <row r="93" spans="4:15">
      <c r="E93" s="1"/>
      <c r="H93" s="1"/>
      <c r="M93" s="1"/>
    </row>
    <row r="94" spans="4:15">
      <c r="E94" s="1"/>
      <c r="H94" s="1"/>
      <c r="M94" s="1"/>
    </row>
    <row r="95" spans="4:15">
      <c r="E95" s="1"/>
      <c r="H95" s="1"/>
      <c r="M95" s="1"/>
    </row>
    <row r="96" spans="4:15">
      <c r="E96" s="1"/>
      <c r="H96" s="1"/>
      <c r="M96" s="1"/>
    </row>
    <row r="97" spans="5:13">
      <c r="E97" s="1"/>
      <c r="H97" s="1"/>
      <c r="M97" s="1"/>
    </row>
    <row r="98" spans="5:13">
      <c r="E98" s="1"/>
      <c r="H98" s="1"/>
      <c r="M98" s="1"/>
    </row>
    <row r="99" spans="5:13">
      <c r="E99" s="1"/>
      <c r="H99" s="1"/>
      <c r="M99" s="1"/>
    </row>
    <row r="100" spans="5:13">
      <c r="E100" s="1"/>
      <c r="H100" s="1"/>
      <c r="M100" s="1"/>
    </row>
    <row r="101" spans="5:13">
      <c r="E101" s="1"/>
      <c r="H101" s="1"/>
      <c r="M101" s="1"/>
    </row>
    <row r="102" spans="5:13">
      <c r="E102" s="1"/>
      <c r="H102" s="1"/>
      <c r="M102" s="1"/>
    </row>
    <row r="103" spans="5:13">
      <c r="E103" s="1"/>
      <c r="H103" s="1"/>
      <c r="M103" s="1"/>
    </row>
    <row r="104" spans="5:13">
      <c r="E104" s="1"/>
      <c r="H104" s="1"/>
      <c r="M104" s="1"/>
    </row>
    <row r="105" spans="5:13">
      <c r="E105" s="1"/>
      <c r="H105" s="1"/>
      <c r="M105" s="1"/>
    </row>
    <row r="106" spans="5:13">
      <c r="E106" s="1"/>
      <c r="H106" s="1"/>
      <c r="M106" s="1"/>
    </row>
    <row r="107" spans="5:13">
      <c r="E107" s="1"/>
      <c r="H107" s="1"/>
      <c r="M107" s="1"/>
    </row>
    <row r="108" spans="5:13">
      <c r="E108" s="1"/>
      <c r="H108" s="1"/>
      <c r="M108" s="1"/>
    </row>
    <row r="109" spans="5:13">
      <c r="E109" s="1"/>
      <c r="H109" s="1"/>
      <c r="M109" s="1"/>
    </row>
    <row r="110" spans="5:13">
      <c r="E110" s="1"/>
      <c r="H110" s="1"/>
      <c r="M110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STEPHENS</cp:lastModifiedBy>
  <dcterms:created xsi:type="dcterms:W3CDTF">2017-05-25T06:23:23Z</dcterms:created>
  <dcterms:modified xsi:type="dcterms:W3CDTF">2017-07-26T06:06:02Z</dcterms:modified>
</cp:coreProperties>
</file>